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Volumes/RESNI/Paparan Forum Koordinasi IPDMIP 25 Mei 2018-Sharing/"/>
    </mc:Choice>
  </mc:AlternateContent>
  <bookViews>
    <workbookView xWindow="0" yWindow="460" windowWidth="20500" windowHeight="8340" activeTab="1"/>
  </bookViews>
  <sheets>
    <sheet name="OWP_Revisi" sheetId="1" r:id="rId1"/>
    <sheet name="AWP_Revisi" sheetId="2" r:id="rId2"/>
    <sheet name="AWP_19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>'[3]DI Pusat'!$E$56</definedName>
    <definedName name="Kab.1">[4]AREA!$C$5</definedName>
    <definedName name="Kab.10">[4]AREA!$C$14</definedName>
    <definedName name="Kab.11">[4]AREA!$C$15</definedName>
    <definedName name="Kab.12">[4]AREA!$C$16</definedName>
    <definedName name="Kab.13">[4]AREA!$C$17</definedName>
    <definedName name="Kab.14">[4]AREA!$C$18</definedName>
    <definedName name="Kab.15">[4]AREA!$C$19</definedName>
    <definedName name="Kab.16">[4]AREA!$C$20</definedName>
    <definedName name="Kab.17">[4]AREA!$C$21</definedName>
    <definedName name="Kab.18">[4]AREA!$C$22</definedName>
    <definedName name="Kab.19">[4]AREA!$C$23</definedName>
    <definedName name="Kab.2">[4]AREA!$C$6</definedName>
    <definedName name="Kab.20">[4]AREA!$C$24</definedName>
    <definedName name="Kab.21">[4]AREA!$C$25</definedName>
    <definedName name="Kab.22">[4]AREA!$C$26</definedName>
    <definedName name="Kab.23">[4]AREA!$C$27</definedName>
    <definedName name="Kab.24">[4]AREA!$C$28</definedName>
    <definedName name="Kab.25">[4]AREA!$C$29</definedName>
    <definedName name="Kab.26">[4]AREA!$C$30</definedName>
    <definedName name="Kab.27">[4]AREA!$C$31</definedName>
    <definedName name="Kab.28">[4]AREA!$C$32</definedName>
    <definedName name="Kab.29">[4]AREA!$C$33</definedName>
    <definedName name="Kab.3">[4]AREA!$C$7</definedName>
    <definedName name="Kab.30">[4]AREA!$C$34</definedName>
    <definedName name="Kab.31">[4]AREA!$C$35</definedName>
    <definedName name="Kab.32">[4]AREA!$C$36</definedName>
    <definedName name="Kab.33">[4]AREA!$C$37</definedName>
    <definedName name="Kab.34">[4]AREA!$C$38</definedName>
    <definedName name="Kab.35">[4]AREA!$C$39</definedName>
    <definedName name="Kab.36">[4]AREA!$C$40</definedName>
    <definedName name="Kab.37">[4]AREA!$C$41</definedName>
    <definedName name="Kab.38">[4]AREA!$C$42</definedName>
    <definedName name="Kab.39">[4]AREA!$C$43</definedName>
    <definedName name="Kab.4">[4]AREA!$C$8</definedName>
    <definedName name="Kab.40">[4]AREA!$C$44</definedName>
    <definedName name="Kab.41">[4]AREA!$C$45</definedName>
    <definedName name="Kab.42">[4]AREA!$C$46</definedName>
    <definedName name="Kab.43">[4]AREA!$C$47</definedName>
    <definedName name="Kab.44">[4]AREA!$C$48</definedName>
    <definedName name="Kab.45">[4]AREA!$C$49</definedName>
    <definedName name="Kab.46">[4]AREA!$C$50</definedName>
    <definedName name="Kab.47">[4]AREA!$C$51</definedName>
    <definedName name="Kab.48">[4]AREA!$C$52</definedName>
    <definedName name="Kab.49">[4]AREA!$C$53</definedName>
    <definedName name="Kab.5">[4]AREA!$C$9</definedName>
    <definedName name="Kab.50">[4]AREA!$C$54</definedName>
    <definedName name="Kab.51">[4]AREA!$C$55</definedName>
    <definedName name="Kab.52">[4]AREA!$C$56</definedName>
    <definedName name="Kab.53">[4]AREA!$C$57</definedName>
    <definedName name="Kab.54">[4]AREA!$C$58</definedName>
    <definedName name="Kab.55">[4]AREA!$C$59</definedName>
    <definedName name="Kab.56">[4]AREA!$C$60</definedName>
    <definedName name="Kab.57">[4]AREA!$C$61</definedName>
    <definedName name="Kab.58">[4]AREA!$C$62</definedName>
    <definedName name="Kab.59">[4]AREA!$C$63</definedName>
    <definedName name="Kab.6">[4]AREA!$C$10</definedName>
    <definedName name="Kab.60">[4]AREA!$C$64</definedName>
    <definedName name="Kab.61">[4]AREA!$C$65</definedName>
    <definedName name="Kab.62">[4]AREA!$C$66</definedName>
    <definedName name="Kab.63">[4]AREA!$C$67</definedName>
    <definedName name="Kab.64">[4]AREA!$C$68</definedName>
    <definedName name="Kab.65">[4]AREA!$C$69</definedName>
    <definedName name="Kab.66">[4]AREA!$C$70</definedName>
    <definedName name="Kab.67">[4]AREA!$C$71</definedName>
    <definedName name="Kab.68">[4]AREA!$C$72</definedName>
    <definedName name="Kab.69">[4]AREA!$C$73</definedName>
    <definedName name="Kab.7">[4]AREA!$C$11</definedName>
    <definedName name="Kab.70">[4]AREA!$C$74</definedName>
    <definedName name="Kab.71">[4]AREA!$C$75</definedName>
    <definedName name="Kab.72">[4]AREA!$C$76</definedName>
    <definedName name="Kab.73">[4]AREA!$C$77</definedName>
    <definedName name="Kab.74">[4]AREA!$C$78</definedName>
    <definedName name="Kab.8">[4]AREA!$C$12</definedName>
    <definedName name="Kab.9">[4]AREA!$C$13</definedName>
    <definedName name="Kabupaten">[5]Depan!$B$9</definedName>
    <definedName name="Kendaraan">'[1]General Schedule'!$C$68</definedName>
    <definedName name="kurs">'[3]DI Pusat'!$E$57</definedName>
    <definedName name="Pendukung">'[1]General Schedule'!$C$61</definedName>
    <definedName name="_xlnm.Print_Area" localSheetId="2">AWP_19!$C$2:$AA$82</definedName>
    <definedName name="_xlnm.Print_Area" localSheetId="1">AWP_Revisi!$C$2:$AA$82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'[5]Ongranting ADB_IFAD'!$E$115</definedName>
    <definedName name="USDkeRp">'[5]Ongranting ADB_IFAD'!$E$116</definedName>
    <definedName name="Utama">'[1]General Schedule'!$C$60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4" i="3" l="1"/>
  <c r="F94" i="3"/>
  <c r="D94" i="3"/>
  <c r="Q93" i="3"/>
  <c r="F93" i="3"/>
  <c r="D93" i="3"/>
  <c r="Q92" i="3"/>
  <c r="F92" i="3"/>
  <c r="D92" i="3"/>
  <c r="Q91" i="3"/>
  <c r="F91" i="3"/>
  <c r="D91" i="3"/>
  <c r="Q90" i="3"/>
  <c r="F90" i="3"/>
  <c r="D90" i="3"/>
  <c r="Q89" i="3"/>
  <c r="K89" i="3"/>
  <c r="F89" i="3"/>
  <c r="D89" i="3"/>
  <c r="D88" i="3"/>
  <c r="P82" i="3"/>
  <c r="U81" i="3"/>
  <c r="S81" i="3"/>
  <c r="O81" i="3"/>
  <c r="N81" i="3"/>
  <c r="M81" i="3"/>
  <c r="K81" i="3"/>
  <c r="J81" i="3"/>
  <c r="D81" i="3"/>
  <c r="U80" i="3"/>
  <c r="T80" i="3"/>
  <c r="S80" i="3"/>
  <c r="O80" i="3"/>
  <c r="N80" i="3"/>
  <c r="M80" i="3"/>
  <c r="K80" i="3"/>
  <c r="J80" i="3"/>
  <c r="I80" i="3"/>
  <c r="D80" i="3"/>
  <c r="U77" i="3"/>
  <c r="S77" i="3"/>
  <c r="O77" i="3"/>
  <c r="N77" i="3"/>
  <c r="M77" i="3"/>
  <c r="K77" i="3"/>
  <c r="J77" i="3"/>
  <c r="D77" i="3"/>
  <c r="U75" i="3"/>
  <c r="T75" i="3"/>
  <c r="S75" i="3"/>
  <c r="O75" i="3"/>
  <c r="N75" i="3"/>
  <c r="M75" i="3"/>
  <c r="K75" i="3"/>
  <c r="J75" i="3"/>
  <c r="D75" i="3"/>
  <c r="U74" i="3"/>
  <c r="T74" i="3"/>
  <c r="S74" i="3"/>
  <c r="O74" i="3"/>
  <c r="N74" i="3"/>
  <c r="M74" i="3"/>
  <c r="K74" i="3"/>
  <c r="J74" i="3"/>
  <c r="I74" i="3"/>
  <c r="D74" i="3"/>
  <c r="U73" i="3"/>
  <c r="S73" i="3"/>
  <c r="O73" i="3"/>
  <c r="N73" i="3"/>
  <c r="M73" i="3"/>
  <c r="K73" i="3"/>
  <c r="J73" i="3"/>
  <c r="D73" i="3"/>
  <c r="U71" i="3"/>
  <c r="T71" i="3"/>
  <c r="S71" i="3"/>
  <c r="O71" i="3"/>
  <c r="N71" i="3"/>
  <c r="M71" i="3"/>
  <c r="K71" i="3"/>
  <c r="J71" i="3"/>
  <c r="I71" i="3"/>
  <c r="D71" i="3"/>
  <c r="U70" i="3"/>
  <c r="S70" i="3"/>
  <c r="O70" i="3"/>
  <c r="N70" i="3"/>
  <c r="M70" i="3"/>
  <c r="K70" i="3"/>
  <c r="J70" i="3"/>
  <c r="I70" i="3"/>
  <c r="D70" i="3"/>
  <c r="U69" i="3"/>
  <c r="S69" i="3"/>
  <c r="O69" i="3"/>
  <c r="N69" i="3"/>
  <c r="M69" i="3"/>
  <c r="K69" i="3"/>
  <c r="J69" i="3"/>
  <c r="D69" i="3"/>
  <c r="U65" i="3"/>
  <c r="T65" i="3"/>
  <c r="S65" i="3"/>
  <c r="O65" i="3"/>
  <c r="N65" i="3"/>
  <c r="M65" i="3"/>
  <c r="K65" i="3"/>
  <c r="J65" i="3"/>
  <c r="I65" i="3"/>
  <c r="D65" i="3"/>
  <c r="U62" i="3"/>
  <c r="S62" i="3"/>
  <c r="O62" i="3"/>
  <c r="N62" i="3"/>
  <c r="M62" i="3"/>
  <c r="K62" i="3"/>
  <c r="I62" i="3"/>
  <c r="J62" i="3"/>
  <c r="D62" i="3"/>
  <c r="K61" i="3"/>
  <c r="U59" i="3"/>
  <c r="T59" i="3"/>
  <c r="O59" i="3"/>
  <c r="N59" i="3"/>
  <c r="K59" i="3"/>
  <c r="J59" i="3"/>
  <c r="U58" i="3"/>
  <c r="T58" i="3"/>
  <c r="S58" i="3"/>
  <c r="O58" i="3"/>
  <c r="N58" i="3"/>
  <c r="M58" i="3"/>
  <c r="K58" i="3"/>
  <c r="J58" i="3"/>
  <c r="D58" i="3"/>
  <c r="U57" i="3"/>
  <c r="T57" i="3"/>
  <c r="S57" i="3"/>
  <c r="O57" i="3"/>
  <c r="N57" i="3"/>
  <c r="M57" i="3"/>
  <c r="K57" i="3"/>
  <c r="J57" i="3"/>
  <c r="I57" i="3"/>
  <c r="D57" i="3"/>
  <c r="U56" i="3"/>
  <c r="S56" i="3"/>
  <c r="O56" i="3"/>
  <c r="N56" i="3"/>
  <c r="M56" i="3"/>
  <c r="K56" i="3"/>
  <c r="J56" i="3"/>
  <c r="D56" i="3"/>
  <c r="U55" i="3"/>
  <c r="T55" i="3"/>
  <c r="S55" i="3"/>
  <c r="O55" i="3"/>
  <c r="N55" i="3"/>
  <c r="M55" i="3"/>
  <c r="K55" i="3"/>
  <c r="J55" i="3"/>
  <c r="I55" i="3"/>
  <c r="D55" i="3"/>
  <c r="V82" i="3"/>
  <c r="U52" i="3"/>
  <c r="S52" i="3"/>
  <c r="O52" i="3"/>
  <c r="N52" i="3"/>
  <c r="M52" i="3"/>
  <c r="K52" i="3"/>
  <c r="J52" i="3"/>
  <c r="I52" i="3"/>
  <c r="D52" i="3"/>
  <c r="U51" i="3"/>
  <c r="S51" i="3"/>
  <c r="O51" i="3"/>
  <c r="N51" i="3"/>
  <c r="M51" i="3"/>
  <c r="K51" i="3"/>
  <c r="J51" i="3"/>
  <c r="D51" i="3"/>
  <c r="P31" i="3"/>
  <c r="T30" i="3"/>
  <c r="U30" i="3"/>
  <c r="S30" i="3"/>
  <c r="O30" i="3"/>
  <c r="N30" i="3"/>
  <c r="M30" i="3"/>
  <c r="K30" i="3"/>
  <c r="J30" i="3"/>
  <c r="I30" i="3"/>
  <c r="U29" i="3"/>
  <c r="S29" i="3"/>
  <c r="O29" i="3"/>
  <c r="N29" i="3"/>
  <c r="M29" i="3"/>
  <c r="K29" i="3"/>
  <c r="J29" i="3"/>
  <c r="U26" i="3"/>
  <c r="T26" i="3"/>
  <c r="S26" i="3"/>
  <c r="O26" i="3"/>
  <c r="N26" i="3"/>
  <c r="M26" i="3"/>
  <c r="K26" i="3"/>
  <c r="J26" i="3"/>
  <c r="U25" i="3"/>
  <c r="T25" i="3"/>
  <c r="S25" i="3"/>
  <c r="O25" i="3"/>
  <c r="N25" i="3"/>
  <c r="M25" i="3"/>
  <c r="K25" i="3"/>
  <c r="J25" i="3"/>
  <c r="I25" i="3"/>
  <c r="T24" i="3"/>
  <c r="U24" i="3"/>
  <c r="S24" i="3"/>
  <c r="O24" i="3"/>
  <c r="N24" i="3"/>
  <c r="M24" i="3"/>
  <c r="K24" i="3"/>
  <c r="J24" i="3"/>
  <c r="I24" i="3"/>
  <c r="U22" i="3"/>
  <c r="T22" i="3"/>
  <c r="O22" i="3"/>
  <c r="N22" i="3"/>
  <c r="J22" i="3"/>
  <c r="I22" i="3"/>
  <c r="T21" i="3"/>
  <c r="U21" i="3"/>
  <c r="S21" i="3"/>
  <c r="O21" i="3"/>
  <c r="N21" i="3"/>
  <c r="M21" i="3"/>
  <c r="K21" i="3"/>
  <c r="J21" i="3"/>
  <c r="I21" i="3"/>
  <c r="U19" i="3"/>
  <c r="S19" i="3"/>
  <c r="O19" i="3"/>
  <c r="N19" i="3"/>
  <c r="M19" i="3"/>
  <c r="J19" i="3"/>
  <c r="I19" i="3"/>
  <c r="U18" i="3"/>
  <c r="S18" i="3"/>
  <c r="O18" i="3"/>
  <c r="N18" i="3"/>
  <c r="M18" i="3"/>
  <c r="K18" i="3"/>
  <c r="J18" i="3"/>
  <c r="U17" i="3"/>
  <c r="T17" i="3"/>
  <c r="S17" i="3"/>
  <c r="O17" i="3"/>
  <c r="N17" i="3"/>
  <c r="M17" i="3"/>
  <c r="K17" i="3"/>
  <c r="J17" i="3"/>
  <c r="I17" i="3"/>
  <c r="U15" i="3"/>
  <c r="T15" i="3"/>
  <c r="S15" i="3"/>
  <c r="O15" i="3"/>
  <c r="O31" i="3"/>
  <c r="N15" i="3"/>
  <c r="M15" i="3"/>
  <c r="K15" i="3"/>
  <c r="J15" i="3"/>
  <c r="I15" i="3"/>
  <c r="U14" i="3"/>
  <c r="S14" i="3"/>
  <c r="O14" i="3"/>
  <c r="N14" i="3"/>
  <c r="N31" i="3"/>
  <c r="M14" i="3"/>
  <c r="K14" i="3"/>
  <c r="I14" i="3"/>
  <c r="J14" i="3"/>
  <c r="J31" i="3"/>
  <c r="C7" i="3"/>
  <c r="C44" i="3"/>
  <c r="N82" i="3"/>
  <c r="O82" i="3"/>
  <c r="U31" i="3"/>
  <c r="U82" i="3"/>
  <c r="J82" i="3"/>
  <c r="V31" i="3"/>
  <c r="T18" i="3"/>
  <c r="I26" i="3"/>
  <c r="K31" i="3"/>
  <c r="T51" i="3"/>
  <c r="I58" i="3"/>
  <c r="T69" i="3"/>
  <c r="I75" i="3"/>
  <c r="T81" i="3"/>
  <c r="K82" i="3"/>
  <c r="I18" i="3"/>
  <c r="I31" i="3"/>
  <c r="T19" i="3"/>
  <c r="T29" i="3"/>
  <c r="I51" i="3"/>
  <c r="T56" i="3"/>
  <c r="I69" i="3"/>
  <c r="T73" i="3"/>
  <c r="I81" i="3"/>
  <c r="T14" i="3"/>
  <c r="I29" i="3"/>
  <c r="I56" i="3"/>
  <c r="I59" i="3"/>
  <c r="T62" i="3"/>
  <c r="I73" i="3"/>
  <c r="T77" i="3"/>
  <c r="T52" i="3"/>
  <c r="T70" i="3"/>
  <c r="I77" i="3"/>
  <c r="T82" i="3"/>
  <c r="T31" i="3"/>
  <c r="I82" i="3"/>
  <c r="P82" i="2"/>
  <c r="K59" i="2"/>
  <c r="C7" i="2"/>
  <c r="C44" i="2"/>
  <c r="P31" i="2"/>
  <c r="J22" i="2"/>
  <c r="M14" i="2"/>
  <c r="N14" i="2"/>
  <c r="O14" i="2"/>
  <c r="S14" i="2"/>
  <c r="V14" i="2"/>
  <c r="T14" i="2"/>
  <c r="M15" i="2"/>
  <c r="N15" i="2"/>
  <c r="O15" i="2"/>
  <c r="S15" i="2"/>
  <c r="V15" i="2"/>
  <c r="T15" i="2"/>
  <c r="M17" i="2"/>
  <c r="N17" i="2"/>
  <c r="O17" i="2"/>
  <c r="S17" i="2"/>
  <c r="V17" i="2"/>
  <c r="U17" i="2"/>
  <c r="M18" i="2"/>
  <c r="N18" i="2"/>
  <c r="O18" i="2"/>
  <c r="S18" i="2"/>
  <c r="V18" i="2"/>
  <c r="T18" i="2"/>
  <c r="I19" i="2"/>
  <c r="J19" i="2"/>
  <c r="M19" i="2"/>
  <c r="N19" i="2"/>
  <c r="O19" i="2"/>
  <c r="S19" i="2"/>
  <c r="V19" i="2"/>
  <c r="U19" i="2"/>
  <c r="M21" i="2"/>
  <c r="N21" i="2"/>
  <c r="O21" i="2"/>
  <c r="S21" i="2"/>
  <c r="V21" i="2"/>
  <c r="T21" i="2"/>
  <c r="O22" i="2"/>
  <c r="M24" i="2"/>
  <c r="N24" i="2"/>
  <c r="O24" i="2"/>
  <c r="S24" i="2"/>
  <c r="V24" i="2"/>
  <c r="T24" i="2"/>
  <c r="M25" i="2"/>
  <c r="N25" i="2"/>
  <c r="O25" i="2"/>
  <c r="S25" i="2"/>
  <c r="V25" i="2"/>
  <c r="T25" i="2"/>
  <c r="M26" i="2"/>
  <c r="N26" i="2"/>
  <c r="O26" i="2"/>
  <c r="S26" i="2"/>
  <c r="V26" i="2"/>
  <c r="T26" i="2"/>
  <c r="M29" i="2"/>
  <c r="N29" i="2"/>
  <c r="O29" i="2"/>
  <c r="S29" i="2"/>
  <c r="V29" i="2"/>
  <c r="T29" i="2"/>
  <c r="M30" i="2"/>
  <c r="N30" i="2"/>
  <c r="O30" i="2"/>
  <c r="S30" i="2"/>
  <c r="V30" i="2"/>
  <c r="T30" i="2"/>
  <c r="D51" i="2"/>
  <c r="M51" i="2"/>
  <c r="N51" i="2"/>
  <c r="O51" i="2"/>
  <c r="S51" i="2"/>
  <c r="D52" i="2"/>
  <c r="M52" i="2"/>
  <c r="N52" i="2"/>
  <c r="O52" i="2"/>
  <c r="S52" i="2"/>
  <c r="T52" i="2"/>
  <c r="D55" i="2"/>
  <c r="M55" i="2"/>
  <c r="N55" i="2"/>
  <c r="O55" i="2"/>
  <c r="S55" i="2"/>
  <c r="T55" i="2"/>
  <c r="D56" i="2"/>
  <c r="M56" i="2"/>
  <c r="N56" i="2"/>
  <c r="O56" i="2"/>
  <c r="S56" i="2"/>
  <c r="T56" i="2"/>
  <c r="D57" i="2"/>
  <c r="M57" i="2"/>
  <c r="N57" i="2"/>
  <c r="O57" i="2"/>
  <c r="S57" i="2"/>
  <c r="U57" i="2"/>
  <c r="D58" i="2"/>
  <c r="M58" i="2"/>
  <c r="N58" i="2"/>
  <c r="O58" i="2"/>
  <c r="S58" i="2"/>
  <c r="U58" i="2"/>
  <c r="N59" i="2"/>
  <c r="K61" i="2"/>
  <c r="D62" i="2"/>
  <c r="M62" i="2"/>
  <c r="N62" i="2"/>
  <c r="O62" i="2"/>
  <c r="S62" i="2"/>
  <c r="U62" i="2"/>
  <c r="D65" i="2"/>
  <c r="M65" i="2"/>
  <c r="N65" i="2"/>
  <c r="O65" i="2"/>
  <c r="S65" i="2"/>
  <c r="U65" i="2"/>
  <c r="D69" i="2"/>
  <c r="M69" i="2"/>
  <c r="N69" i="2"/>
  <c r="O69" i="2"/>
  <c r="S69" i="2"/>
  <c r="U69" i="2"/>
  <c r="D70" i="2"/>
  <c r="M70" i="2"/>
  <c r="N70" i="2"/>
  <c r="O70" i="2"/>
  <c r="S70" i="2"/>
  <c r="U70" i="2"/>
  <c r="D71" i="2"/>
  <c r="M71" i="2"/>
  <c r="N71" i="2"/>
  <c r="O71" i="2"/>
  <c r="S71" i="2"/>
  <c r="T71" i="2"/>
  <c r="D73" i="2"/>
  <c r="M73" i="2"/>
  <c r="N73" i="2"/>
  <c r="O73" i="2"/>
  <c r="S73" i="2"/>
  <c r="T73" i="2"/>
  <c r="D74" i="2"/>
  <c r="M74" i="2"/>
  <c r="N74" i="2"/>
  <c r="O74" i="2"/>
  <c r="S74" i="2"/>
  <c r="U74" i="2"/>
  <c r="D75" i="2"/>
  <c r="M75" i="2"/>
  <c r="N75" i="2"/>
  <c r="O75" i="2"/>
  <c r="S75" i="2"/>
  <c r="T75" i="2"/>
  <c r="D77" i="2"/>
  <c r="M77" i="2"/>
  <c r="N77" i="2"/>
  <c r="O77" i="2"/>
  <c r="S77" i="2"/>
  <c r="T77" i="2"/>
  <c r="D80" i="2"/>
  <c r="M80" i="2"/>
  <c r="N80" i="2"/>
  <c r="O80" i="2"/>
  <c r="S80" i="2"/>
  <c r="T80" i="2"/>
  <c r="D81" i="2"/>
  <c r="M81" i="2"/>
  <c r="N81" i="2"/>
  <c r="O81" i="2"/>
  <c r="S81" i="2"/>
  <c r="U81" i="2"/>
  <c r="D88" i="2"/>
  <c r="D89" i="2"/>
  <c r="K89" i="2"/>
  <c r="Q89" i="2"/>
  <c r="F89" i="2"/>
  <c r="D90" i="2"/>
  <c r="Q90" i="2"/>
  <c r="F90" i="2"/>
  <c r="D91" i="2"/>
  <c r="Q91" i="2"/>
  <c r="F91" i="2"/>
  <c r="D92" i="2"/>
  <c r="Q92" i="2"/>
  <c r="F92" i="2"/>
  <c r="D93" i="2"/>
  <c r="Q93" i="2"/>
  <c r="F93" i="2"/>
  <c r="D94" i="2"/>
  <c r="Q94" i="2"/>
  <c r="F94" i="2"/>
  <c r="K11" i="1"/>
  <c r="I11" i="1"/>
  <c r="K12" i="1"/>
  <c r="K15" i="2"/>
  <c r="K14" i="1"/>
  <c r="I14" i="1"/>
  <c r="K15" i="1"/>
  <c r="I15" i="1"/>
  <c r="I16" i="1"/>
  <c r="J16" i="1"/>
  <c r="K18" i="1"/>
  <c r="I18" i="1"/>
  <c r="I19" i="1"/>
  <c r="K21" i="1"/>
  <c r="K24" i="2"/>
  <c r="K22" i="1"/>
  <c r="J22" i="1"/>
  <c r="K23" i="1"/>
  <c r="K26" i="2"/>
  <c r="I26" i="2"/>
  <c r="K25" i="1"/>
  <c r="K29" i="2"/>
  <c r="K26" i="1"/>
  <c r="I26" i="1"/>
  <c r="C35" i="1"/>
  <c r="D40" i="1"/>
  <c r="F40" i="1"/>
  <c r="K40" i="1"/>
  <c r="D41" i="1"/>
  <c r="F41" i="1"/>
  <c r="K41" i="1"/>
  <c r="D43" i="1"/>
  <c r="F43" i="1"/>
  <c r="K43" i="1"/>
  <c r="D44" i="1"/>
  <c r="F44" i="1"/>
  <c r="K44" i="1"/>
  <c r="D45" i="1"/>
  <c r="F45" i="1"/>
  <c r="K45" i="1"/>
  <c r="D46" i="1"/>
  <c r="F46" i="1"/>
  <c r="K46" i="1"/>
  <c r="D51" i="1"/>
  <c r="F51" i="1"/>
  <c r="K51" i="1"/>
  <c r="D54" i="1"/>
  <c r="F54" i="1"/>
  <c r="K54" i="1"/>
  <c r="D58" i="1"/>
  <c r="F58" i="1"/>
  <c r="K58" i="1"/>
  <c r="D59" i="1"/>
  <c r="F59" i="1"/>
  <c r="K59" i="1"/>
  <c r="D60" i="1"/>
  <c r="F60" i="1"/>
  <c r="K60" i="1"/>
  <c r="D62" i="1"/>
  <c r="F62" i="1"/>
  <c r="K62" i="1"/>
  <c r="D63" i="1"/>
  <c r="F63" i="1"/>
  <c r="K63" i="1"/>
  <c r="D64" i="1"/>
  <c r="F64" i="1"/>
  <c r="K64" i="1"/>
  <c r="D66" i="1"/>
  <c r="F66" i="1"/>
  <c r="K66" i="1"/>
  <c r="K77" i="2"/>
  <c r="D68" i="1"/>
  <c r="F68" i="1"/>
  <c r="K68" i="1"/>
  <c r="K80" i="2"/>
  <c r="I80" i="2"/>
  <c r="D69" i="1"/>
  <c r="F69" i="1"/>
  <c r="K69" i="1"/>
  <c r="J69" i="1"/>
  <c r="K73" i="2"/>
  <c r="J73" i="2"/>
  <c r="K56" i="2"/>
  <c r="K62" i="2"/>
  <c r="J62" i="2"/>
  <c r="J58" i="1"/>
  <c r="K51" i="2"/>
  <c r="J46" i="1"/>
  <c r="K71" i="2"/>
  <c r="J71" i="2"/>
  <c r="I54" i="1"/>
  <c r="K70" i="2"/>
  <c r="K74" i="2"/>
  <c r="I45" i="1"/>
  <c r="N82" i="2"/>
  <c r="V82" i="2"/>
  <c r="K70" i="1"/>
  <c r="V31" i="2"/>
  <c r="O31" i="2"/>
  <c r="T65" i="2"/>
  <c r="T62" i="2"/>
  <c r="U21" i="2"/>
  <c r="T58" i="2"/>
  <c r="T70" i="2"/>
  <c r="U29" i="2"/>
  <c r="O59" i="2"/>
  <c r="O82" i="2"/>
  <c r="U25" i="2"/>
  <c r="T17" i="2"/>
  <c r="T57" i="2"/>
  <c r="I22" i="2"/>
  <c r="T19" i="2"/>
  <c r="U18" i="2"/>
  <c r="U80" i="2"/>
  <c r="U77" i="2"/>
  <c r="U75" i="2"/>
  <c r="T74" i="2"/>
  <c r="U55" i="2"/>
  <c r="U26" i="2"/>
  <c r="T22" i="2"/>
  <c r="U15" i="2"/>
  <c r="T81" i="2"/>
  <c r="U56" i="2"/>
  <c r="N22" i="2"/>
  <c r="N31" i="2"/>
  <c r="T69" i="2"/>
  <c r="U73" i="2"/>
  <c r="J23" i="1"/>
  <c r="K27" i="1"/>
  <c r="J66" i="1"/>
  <c r="J44" i="1"/>
  <c r="J62" i="1"/>
  <c r="J59" i="1"/>
  <c r="I66" i="1"/>
  <c r="J68" i="1"/>
  <c r="I58" i="1"/>
  <c r="J11" i="1"/>
  <c r="I46" i="1"/>
  <c r="I68" i="1"/>
  <c r="J63" i="1"/>
  <c r="I62" i="1"/>
  <c r="J51" i="1"/>
  <c r="J40" i="1"/>
  <c r="J14" i="1"/>
  <c r="I69" i="1"/>
  <c r="I44" i="1"/>
  <c r="J25" i="1"/>
  <c r="I22" i="1"/>
  <c r="J19" i="1"/>
  <c r="K17" i="2"/>
  <c r="I17" i="2"/>
  <c r="I25" i="1"/>
  <c r="I63" i="1"/>
  <c r="I40" i="1"/>
  <c r="J15" i="1"/>
  <c r="J12" i="1"/>
  <c r="I21" i="1"/>
  <c r="J18" i="1"/>
  <c r="I51" i="1"/>
  <c r="K65" i="2"/>
  <c r="I65" i="2"/>
  <c r="K58" i="2"/>
  <c r="I58" i="2"/>
  <c r="I70" i="2"/>
  <c r="J70" i="2"/>
  <c r="J56" i="2"/>
  <c r="I56" i="2"/>
  <c r="J29" i="2"/>
  <c r="I29" i="2"/>
  <c r="J51" i="2"/>
  <c r="I51" i="2"/>
  <c r="I71" i="2"/>
  <c r="I24" i="2"/>
  <c r="J24" i="2"/>
  <c r="I74" i="2"/>
  <c r="J74" i="2"/>
  <c r="I15" i="2"/>
  <c r="J15" i="2"/>
  <c r="I77" i="2"/>
  <c r="J77" i="2"/>
  <c r="I73" i="2"/>
  <c r="J60" i="1"/>
  <c r="I59" i="1"/>
  <c r="I23" i="1"/>
  <c r="I12" i="1"/>
  <c r="J80" i="2"/>
  <c r="U71" i="2"/>
  <c r="K55" i="2"/>
  <c r="U51" i="2"/>
  <c r="J26" i="2"/>
  <c r="I60" i="1"/>
  <c r="J21" i="1"/>
  <c r="T51" i="2"/>
  <c r="K25" i="2"/>
  <c r="K57" i="2"/>
  <c r="K21" i="2"/>
  <c r="J64" i="1"/>
  <c r="J43" i="1"/>
  <c r="J41" i="1"/>
  <c r="K52" i="2"/>
  <c r="K30" i="2"/>
  <c r="K14" i="2"/>
  <c r="I64" i="1"/>
  <c r="I43" i="1"/>
  <c r="I41" i="1"/>
  <c r="K81" i="2"/>
  <c r="K69" i="2"/>
  <c r="J54" i="1"/>
  <c r="J45" i="1"/>
  <c r="J26" i="1"/>
  <c r="K75" i="2"/>
  <c r="U52" i="2"/>
  <c r="U30" i="2"/>
  <c r="U24" i="2"/>
  <c r="K18" i="2"/>
  <c r="U14" i="2"/>
  <c r="I62" i="2"/>
  <c r="K82" i="2"/>
  <c r="T31" i="2"/>
  <c r="K31" i="2"/>
  <c r="U22" i="2"/>
  <c r="U31" i="2"/>
  <c r="I27" i="1"/>
  <c r="J27" i="1"/>
  <c r="K75" i="1"/>
  <c r="J17" i="2"/>
  <c r="J65" i="2"/>
  <c r="J58" i="2"/>
  <c r="I21" i="2"/>
  <c r="J21" i="2"/>
  <c r="I30" i="2"/>
  <c r="J30" i="2"/>
  <c r="I69" i="2"/>
  <c r="J69" i="2"/>
  <c r="I52" i="2"/>
  <c r="J52" i="2"/>
  <c r="I57" i="2"/>
  <c r="J57" i="2"/>
  <c r="I81" i="2"/>
  <c r="J81" i="2"/>
  <c r="I48" i="1"/>
  <c r="I70" i="1"/>
  <c r="J48" i="1"/>
  <c r="J70" i="1"/>
  <c r="I14" i="2"/>
  <c r="J14" i="2"/>
  <c r="J75" i="2"/>
  <c r="I75" i="2"/>
  <c r="J18" i="2"/>
  <c r="I18" i="2"/>
  <c r="I55" i="2"/>
  <c r="J55" i="2"/>
  <c r="T59" i="2"/>
  <c r="T82" i="2"/>
  <c r="U59" i="2"/>
  <c r="U82" i="2"/>
  <c r="I25" i="2"/>
  <c r="J25" i="2"/>
  <c r="J31" i="2"/>
  <c r="I31" i="2"/>
  <c r="J59" i="2"/>
  <c r="J82" i="2"/>
  <c r="I59" i="2"/>
  <c r="I82" i="2"/>
</calcChain>
</file>

<file path=xl/sharedStrings.xml><?xml version="1.0" encoding="utf-8"?>
<sst xmlns="http://schemas.openxmlformats.org/spreadsheetml/2006/main" count="674" uniqueCount="114">
  <si>
    <t>Kab.Bapeda.Offc</t>
  </si>
  <si>
    <t>Kab.PW.Offc</t>
  </si>
  <si>
    <t>Kab.Extens.Offc</t>
  </si>
  <si>
    <t>Kab.Ag.Offc</t>
  </si>
  <si>
    <t>Prov.Extens.Offc</t>
  </si>
  <si>
    <t>Prov.PW.Offc</t>
  </si>
  <si>
    <t>Prov.Bapeda.Offc</t>
  </si>
  <si>
    <t>MOHA</t>
  </si>
  <si>
    <t>MOA</t>
  </si>
  <si>
    <t>DGWR</t>
  </si>
  <si>
    <t>ADB LOAN Register No. 1Z83YQPA (83.3%)</t>
  </si>
  <si>
    <t>Bapenas</t>
  </si>
  <si>
    <t xml:space="preserve">AIF LOAN Register No. 11DDKS1A  (16.7%) </t>
  </si>
  <si>
    <t>ᵡ</t>
  </si>
  <si>
    <t>Dokumen</t>
  </si>
  <si>
    <t>3.4.</t>
  </si>
  <si>
    <t>Institutional Capacity Building</t>
  </si>
  <si>
    <t>7.  Rehabilitasi, peningkatan dan modernisasi daerah irigasi dengan berbagai sumber pendanaan</t>
  </si>
  <si>
    <t>Laporan</t>
  </si>
  <si>
    <t>2.6.</t>
  </si>
  <si>
    <t>6.3. Evaluasi Kinerja P3A</t>
  </si>
  <si>
    <t>Workshop, Training, Socialization</t>
  </si>
  <si>
    <t xml:space="preserve">6.2.. Pelatihan P3A/GP3A </t>
  </si>
  <si>
    <t>Operating Cost</t>
  </si>
  <si>
    <t>6.1. Pembentukan P3A/GP3A/IP3A</t>
  </si>
  <si>
    <t>A. Pembentukan dan Penguatan P3A/GP3A/IP3A</t>
  </si>
  <si>
    <t>6.  Pembentukan, reorganisasi dan penguatan Persatuan Petani Pengguna Air (P3A), GP3A dan IP3A</t>
  </si>
  <si>
    <t>2.5.</t>
  </si>
  <si>
    <t>A. Irrigation Service Plan</t>
  </si>
  <si>
    <t>5.  Conduct performance assessments of irrigation systems and address gaps in service plans.</t>
  </si>
  <si>
    <t>2.4.</t>
  </si>
  <si>
    <t>B. Kewenangan Kabupatent</t>
  </si>
  <si>
    <t>4.  Penyusunan Rencana Pengelolaan Lahan Pertanian Beririgasi di tiap daerah irigasi dan tingkat kabupaten (RP2I)</t>
  </si>
  <si>
    <t>Ls</t>
  </si>
  <si>
    <t>Unit Pelaksana Program Tkt. Kabupaten - Dinas PU</t>
  </si>
  <si>
    <t>3. Project Implementing Unit - MoPW-DGWR</t>
  </si>
  <si>
    <t>1.2.</t>
  </si>
  <si>
    <t>2.  Memperbaharui, menerbitkan &amp; mensosialisasikan peraturan/pedoman teknis Utama</t>
  </si>
  <si>
    <t>1.1.</t>
  </si>
  <si>
    <t>1.  Reorganisasi dan Penguatan Komisi Irigasi</t>
  </si>
  <si>
    <t>Biaya</t>
  </si>
  <si>
    <t>ADB</t>
  </si>
  <si>
    <t>AIF</t>
  </si>
  <si>
    <t>Jadwal</t>
  </si>
  <si>
    <t>Output</t>
  </si>
  <si>
    <t>Harga Satuan</t>
  </si>
  <si>
    <t>Kegiatan</t>
  </si>
  <si>
    <t>Penanggungjawab Pelaksanaan</t>
  </si>
  <si>
    <t>Komponen</t>
  </si>
  <si>
    <t>dalam ribuan rupiah</t>
  </si>
  <si>
    <t>KPIU - Dinas PSDA</t>
  </si>
  <si>
    <t>INTEGRATED PARTICIPATORY DEVELOPMENT AND MANAGEMENT IRRIGATION PROGRAM (IPDMIP)</t>
  </si>
  <si>
    <t>OVERALL WORK PLAN - OWP</t>
  </si>
  <si>
    <t>Sosialisasi Draft RP2I</t>
  </si>
  <si>
    <t>Pembentukan Tim Penyusun RP2I</t>
  </si>
  <si>
    <t>7.  Penyusunan Rencana Pengelolaan Lahan Pertanian Beririgasi di tiap daerah irigasi dan tingkat kabupaten (RP2I)</t>
  </si>
  <si>
    <t>Pelaksanaan dan penyusunan PRA+PSETK -C</t>
  </si>
  <si>
    <t>2.2.</t>
  </si>
  <si>
    <t>Pelaksanaan dan penyusunan PRA+PSETK  - B</t>
  </si>
  <si>
    <t>Pelaksanaan dan penyusunan PRA+PSETK  - 1 per DI</t>
  </si>
  <si>
    <t xml:space="preserve">6.  Penyusunan Pengkajian aspek teknis (infrastruktur dan pertanian), sosial, ekonomi, perubahan iklim dan kelembagaan di tingkat DI </t>
  </si>
  <si>
    <t>1.7B.</t>
  </si>
  <si>
    <t>4.  Unit Pengelola Program Tkt. Kabupaten - Bappeda</t>
  </si>
  <si>
    <t>Pengesahan Rencana 5 tahunan Pengelolaan dan Pengembangan Irigasi Kabupaten (RP2I)</t>
  </si>
  <si>
    <t>1.4.</t>
  </si>
  <si>
    <t>3.  Membangun, Memonitor dan Mengevaluasi Rencana Pengelolaan dan Pengembangan Irigasi di tingkat Kabupaten</t>
  </si>
  <si>
    <r>
      <rPr>
        <sz val="9"/>
        <color rgb="FFFF0000"/>
        <rFont val="Arial Narrow"/>
        <family val="2"/>
      </rPr>
      <t>Penetapan Perda ttg Irigasi (PPSI)</t>
    </r>
    <r>
      <rPr>
        <sz val="9"/>
        <color theme="1"/>
        <rFont val="Arial Narrow"/>
        <family val="2"/>
      </rPr>
      <t xml:space="preserve"> kabupaten</t>
    </r>
  </si>
  <si>
    <t>Workshop PPSIP</t>
  </si>
  <si>
    <t>Sosialisasi/Kampanye Penyadaran Peraturan Irigasi (PPSI)</t>
  </si>
  <si>
    <t>Pendirian/Revitalisasi KOMIR</t>
  </si>
  <si>
    <t xml:space="preserve">KPIU - BAPPEDA </t>
  </si>
  <si>
    <t>dari jumlah DI</t>
  </si>
  <si>
    <t>Pembentukan (IP3A) - 1 per DI</t>
  </si>
  <si>
    <t>dari total rupiah saja</t>
  </si>
  <si>
    <t>Pertemuan Pembentukan P3A/GP3A, AD/ART dan Badan Hukum, pemilihan pengurus - P3A per 150ha</t>
  </si>
  <si>
    <t>Kab</t>
  </si>
  <si>
    <t>per ha</t>
  </si>
  <si>
    <t>Pertemuan P3A</t>
  </si>
  <si>
    <t>Fasilitasi OP</t>
  </si>
  <si>
    <t>Penetapan PTGA</t>
  </si>
  <si>
    <t>KOMIR Meeting</t>
  </si>
  <si>
    <t>Rehabilitasi</t>
  </si>
  <si>
    <t>Evaluasi Kinerja P3A/GP3A/IP3A</t>
  </si>
  <si>
    <t>Studi banding P3A ke Kabupaten yang berhasil</t>
  </si>
  <si>
    <t>Pelatihan GP3A - 1 paket</t>
  </si>
  <si>
    <t>Pelatihan P3A - 5 paket</t>
  </si>
  <si>
    <t>Review dan penyesuaian struktur P3A, AD/ART dan badan hukum P3A</t>
  </si>
  <si>
    <t>Pembuatan SPM Irigasi Kabupaten</t>
  </si>
  <si>
    <t xml:space="preserve">Pengisian data </t>
  </si>
  <si>
    <t>Penyiapan dan penetapan peraturan daerah: Pemberdayaan P3A</t>
  </si>
  <si>
    <t>Pelaporan Performa PPSI (Pengembangan dan Pengelolaan Sistem Irigasi) DI Kabupaten</t>
  </si>
  <si>
    <t>Penyiapan/Revisi Panduan teknis dan pelaksanaan Perda tentang Irigasi (PPSI)</t>
  </si>
  <si>
    <t>Penyiapan/Revisi Peraturan Daerah tentang Irigasi (PPSI)</t>
  </si>
  <si>
    <t>C.  Tingkat Kabupaten</t>
  </si>
  <si>
    <t>Penetapan Rencana Operasional dan Pelayanan Irigasi (RTTG dan RTTD)</t>
  </si>
  <si>
    <t>Penyediaan Fasilitas Sekretariat KOMIR</t>
  </si>
  <si>
    <t>Q4</t>
  </si>
  <si>
    <t>Q3</t>
  </si>
  <si>
    <t>Q2</t>
  </si>
  <si>
    <t>Q1</t>
  </si>
  <si>
    <t>Keterangan</t>
  </si>
  <si>
    <t>Sampai Dengan 2017</t>
  </si>
  <si>
    <t>Total Program</t>
  </si>
  <si>
    <t>Penanggungjawab Kegiatan</t>
  </si>
  <si>
    <t>Komponen Kegiatan</t>
  </si>
  <si>
    <t xml:space="preserve">KPIU - Dinas PSDA </t>
  </si>
  <si>
    <t>ANNUAL WORK PLAN - AWP TAHUN 2018</t>
  </si>
  <si>
    <t xml:space="preserve">Kabupaten ……………………………………………….. </t>
  </si>
  <si>
    <t xml:space="preserve">5.  Penyusunan Pengkajian aspek teknis (infrastruktur dan pertanian), sosial, ekonomi, perubahan iklim dan kelembagaan di tingkat DI </t>
  </si>
  <si>
    <t>6.  Penyusunan Rencana Pengelolaan Lahan Pertanian Beririgasi di tiap daerah irigasi dan tingkat kabupaten (RP2I)</t>
  </si>
  <si>
    <t xml:space="preserve">KOMIR Meetings </t>
  </si>
  <si>
    <t>KOMIR Meetings</t>
  </si>
  <si>
    <t>Sampai Dengan 2018</t>
  </si>
  <si>
    <t>ANNUAL WORK PLAN - AWP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</si>
</sst>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Arial"/>
      <family val="2"/>
    </font>
    <font>
      <sz val="9"/>
      <color theme="0"/>
      <name val="Arial Narrow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sz val="9"/>
      <color rgb="FFFF0000"/>
      <name val="Arial Narrow"/>
      <family val="2"/>
    </font>
    <font>
      <sz val="8"/>
      <color theme="1"/>
      <name val="Arial"/>
      <family val="2"/>
    </font>
    <font>
      <sz val="9"/>
      <color rgb="FFFFFF00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3" applyNumberFormat="1" applyFont="1" applyBorder="1"/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indent="2"/>
    </xf>
    <xf numFmtId="0" fontId="3" fillId="0" borderId="0" xfId="0" applyFont="1" applyFill="1" applyAlignment="1">
      <alignment vertical="center"/>
    </xf>
    <xf numFmtId="164" fontId="4" fillId="2" borderId="0" xfId="0" applyNumberFormat="1" applyFont="1" applyFill="1" applyBorder="1"/>
    <xf numFmtId="164" fontId="2" fillId="0" borderId="1" xfId="3" applyNumberFormat="1" applyFont="1" applyBorder="1"/>
    <xf numFmtId="164" fontId="2" fillId="0" borderId="2" xfId="3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3" applyNumberFormat="1" applyFont="1" applyBorder="1"/>
    <xf numFmtId="0" fontId="2" fillId="0" borderId="2" xfId="0" applyFont="1" applyBorder="1" applyAlignment="1">
      <alignment horizontal="right"/>
    </xf>
    <xf numFmtId="165" fontId="2" fillId="0" borderId="6" xfId="1" applyNumberFormat="1" applyFont="1" applyFill="1" applyBorder="1"/>
    <xf numFmtId="165" fontId="5" fillId="3" borderId="7" xfId="1" applyNumberFormat="1" applyFont="1" applyFill="1" applyBorder="1" applyAlignment="1">
      <alignment horizontal="center" vertical="center"/>
    </xf>
    <xf numFmtId="164" fontId="2" fillId="0" borderId="8" xfId="3" applyNumberFormat="1" applyFont="1" applyBorder="1" applyAlignment="1">
      <alignment horizontal="center"/>
    </xf>
    <xf numFmtId="164" fontId="2" fillId="0" borderId="9" xfId="3" applyNumberFormat="1" applyFont="1" applyBorder="1"/>
    <xf numFmtId="164" fontId="2" fillId="0" borderId="12" xfId="3" applyNumberFormat="1" applyFont="1" applyBorder="1"/>
    <xf numFmtId="164" fontId="2" fillId="0" borderId="6" xfId="3" applyNumberFormat="1" applyFont="1" applyBorder="1" applyAlignment="1"/>
    <xf numFmtId="164" fontId="2" fillId="0" borderId="11" xfId="3" applyNumberFormat="1" applyFont="1" applyBorder="1" applyAlignment="1"/>
    <xf numFmtId="164" fontId="2" fillId="0" borderId="6" xfId="3" applyNumberFormat="1" applyFont="1" applyBorder="1"/>
    <xf numFmtId="164" fontId="2" fillId="0" borderId="7" xfId="3" applyNumberFormat="1" applyFont="1" applyBorder="1"/>
    <xf numFmtId="165" fontId="2" fillId="0" borderId="13" xfId="1" applyNumberFormat="1" applyFont="1" applyFill="1" applyBorder="1"/>
    <xf numFmtId="165" fontId="2" fillId="0" borderId="0" xfId="1" applyNumberFormat="1" applyFont="1" applyBorder="1"/>
    <xf numFmtId="165" fontId="5" fillId="3" borderId="0" xfId="1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/>
    </xf>
    <xf numFmtId="164" fontId="2" fillId="0" borderId="15" xfId="3" applyNumberFormat="1" applyFont="1" applyFill="1" applyBorder="1"/>
    <xf numFmtId="164" fontId="2" fillId="0" borderId="13" xfId="3" applyNumberFormat="1" applyFont="1" applyBorder="1"/>
    <xf numFmtId="164" fontId="2" fillId="0" borderId="13" xfId="3" applyNumberFormat="1" applyFont="1" applyBorder="1" applyAlignment="1"/>
    <xf numFmtId="164" fontId="2" fillId="0" borderId="17" xfId="3" applyNumberFormat="1" applyFont="1" applyBorder="1" applyAlignment="1"/>
    <xf numFmtId="164" fontId="2" fillId="0" borderId="18" xfId="3" applyNumberFormat="1" applyFont="1" applyBorder="1"/>
    <xf numFmtId="164" fontId="2" fillId="0" borderId="15" xfId="3" applyNumberFormat="1" applyFont="1" applyBorder="1"/>
    <xf numFmtId="165" fontId="2" fillId="0" borderId="13" xfId="1" applyNumberFormat="1" applyFont="1" applyBorder="1"/>
    <xf numFmtId="165" fontId="5" fillId="3" borderId="13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4" fontId="2" fillId="0" borderId="0" xfId="0" applyNumberFormat="1" applyFont="1" applyBorder="1"/>
    <xf numFmtId="164" fontId="2" fillId="0" borderId="0" xfId="3" applyNumberFormat="1" applyFont="1" applyFill="1" applyBorder="1"/>
    <xf numFmtId="164" fontId="2" fillId="0" borderId="13" xfId="3" applyNumberFormat="1" applyFont="1" applyFill="1" applyBorder="1"/>
    <xf numFmtId="164" fontId="2" fillId="0" borderId="14" xfId="3" applyNumberFormat="1" applyFont="1" applyBorder="1"/>
    <xf numFmtId="164" fontId="2" fillId="0" borderId="20" xfId="3" applyNumberFormat="1" applyFont="1" applyBorder="1" applyAlignment="1"/>
    <xf numFmtId="164" fontId="2" fillId="0" borderId="19" xfId="3" applyNumberFormat="1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7" xfId="3" applyNumberFormat="1" applyFont="1" applyFill="1" applyBorder="1"/>
    <xf numFmtId="164" fontId="2" fillId="0" borderId="11" xfId="3" applyNumberFormat="1" applyFont="1" applyFill="1" applyBorder="1"/>
    <xf numFmtId="164" fontId="2" fillId="0" borderId="12" xfId="3" applyNumberFormat="1" applyFont="1" applyFill="1" applyBorder="1"/>
    <xf numFmtId="164" fontId="2" fillId="0" borderId="6" xfId="3" applyNumberFormat="1" applyFont="1" applyFill="1" applyBorder="1"/>
    <xf numFmtId="164" fontId="2" fillId="0" borderId="17" xfId="3" applyNumberFormat="1" applyFont="1" applyFill="1" applyBorder="1"/>
    <xf numFmtId="164" fontId="2" fillId="0" borderId="18" xfId="3" applyNumberFormat="1" applyFont="1" applyFill="1" applyBorder="1"/>
    <xf numFmtId="164" fontId="2" fillId="4" borderId="0" xfId="3" applyNumberFormat="1" applyFont="1" applyFill="1" applyBorder="1"/>
    <xf numFmtId="0" fontId="2" fillId="0" borderId="14" xfId="0" applyFont="1" applyFill="1" applyBorder="1"/>
    <xf numFmtId="164" fontId="2" fillId="0" borderId="20" xfId="3" applyNumberFormat="1" applyFont="1" applyFill="1" applyBorder="1"/>
    <xf numFmtId="164" fontId="2" fillId="0" borderId="19" xfId="3" applyNumberFormat="1" applyFont="1" applyFill="1" applyBorder="1"/>
    <xf numFmtId="164" fontId="2" fillId="0" borderId="0" xfId="3" applyNumberFormat="1" applyFont="1" applyFill="1" applyBorder="1" applyAlignment="1">
      <alignment vertical="top"/>
    </xf>
    <xf numFmtId="165" fontId="2" fillId="0" borderId="0" xfId="4" applyNumberFormat="1" applyFont="1" applyFill="1" applyBorder="1"/>
    <xf numFmtId="164" fontId="2" fillId="5" borderId="0" xfId="3" applyNumberFormat="1" applyFont="1" applyFill="1" applyBorder="1"/>
    <xf numFmtId="0" fontId="2" fillId="5" borderId="0" xfId="0" applyFont="1" applyFill="1" applyBorder="1"/>
    <xf numFmtId="9" fontId="2" fillId="5" borderId="0" xfId="2" applyFont="1" applyFill="1" applyBorder="1"/>
    <xf numFmtId="165" fontId="2" fillId="0" borderId="0" xfId="3" applyNumberFormat="1" applyFont="1" applyFill="1" applyBorder="1"/>
    <xf numFmtId="164" fontId="2" fillId="6" borderId="0" xfId="0" applyNumberFormat="1" applyFont="1" applyFill="1" applyBorder="1"/>
    <xf numFmtId="43" fontId="2" fillId="4" borderId="0" xfId="0" applyNumberFormat="1" applyFont="1" applyFill="1" applyBorder="1"/>
    <xf numFmtId="43" fontId="2" fillId="4" borderId="0" xfId="3" applyNumberFormat="1" applyFont="1" applyFill="1" applyBorder="1"/>
    <xf numFmtId="164" fontId="9" fillId="7" borderId="0" xfId="3" applyNumberFormat="1" applyFont="1" applyFill="1" applyBorder="1"/>
    <xf numFmtId="165" fontId="2" fillId="0" borderId="1" xfId="4" applyNumberFormat="1" applyFont="1" applyFill="1" applyBorder="1"/>
    <xf numFmtId="165" fontId="2" fillId="0" borderId="2" xfId="4" applyNumberFormat="1" applyFont="1" applyFill="1" applyBorder="1"/>
    <xf numFmtId="165" fontId="2" fillId="0" borderId="5" xfId="4" applyNumberFormat="1" applyFont="1" applyFill="1" applyBorder="1"/>
    <xf numFmtId="164" fontId="2" fillId="0" borderId="8" xfId="3" applyNumberFormat="1" applyFont="1" applyFill="1" applyBorder="1"/>
    <xf numFmtId="164" fontId="2" fillId="0" borderId="9" xfId="3" applyNumberFormat="1" applyFont="1" applyFill="1" applyBorder="1"/>
    <xf numFmtId="164" fontId="2" fillId="0" borderId="10" xfId="3" applyNumberFormat="1" applyFont="1" applyFill="1" applyBorder="1"/>
    <xf numFmtId="164" fontId="2" fillId="0" borderId="33" xfId="3" applyNumberFormat="1" applyFont="1" applyFill="1" applyBorder="1"/>
    <xf numFmtId="164" fontId="2" fillId="0" borderId="1" xfId="3" applyNumberFormat="1" applyFont="1" applyFill="1" applyBorder="1"/>
    <xf numFmtId="164" fontId="2" fillId="0" borderId="2" xfId="3" applyNumberFormat="1" applyFont="1" applyFill="1" applyBorder="1"/>
    <xf numFmtId="164" fontId="2" fillId="0" borderId="5" xfId="3" applyNumberFormat="1" applyFont="1" applyFill="1" applyBorder="1"/>
    <xf numFmtId="165" fontId="2" fillId="0" borderId="8" xfId="4" applyNumberFormat="1" applyFont="1" applyFill="1" applyBorder="1"/>
    <xf numFmtId="165" fontId="2" fillId="0" borderId="9" xfId="4" applyNumberFormat="1" applyFont="1" applyBorder="1"/>
    <xf numFmtId="165" fontId="2" fillId="0" borderId="33" xfId="4" applyNumberFormat="1" applyFont="1" applyFill="1" applyBorder="1"/>
    <xf numFmtId="164" fontId="2" fillId="0" borderId="8" xfId="3" applyNumberFormat="1" applyFont="1" applyBorder="1"/>
    <xf numFmtId="164" fontId="2" fillId="0" borderId="33" xfId="3" applyNumberFormat="1" applyFont="1" applyBorder="1"/>
    <xf numFmtId="165" fontId="2" fillId="0" borderId="14" xfId="4" applyNumberFormat="1" applyFont="1" applyFill="1" applyBorder="1"/>
    <xf numFmtId="165" fontId="2" fillId="0" borderId="15" xfId="4" applyNumberFormat="1" applyFont="1" applyBorder="1"/>
    <xf numFmtId="165" fontId="2" fillId="0" borderId="34" xfId="4" applyNumberFormat="1" applyFont="1" applyFill="1" applyBorder="1"/>
    <xf numFmtId="164" fontId="2" fillId="0" borderId="14" xfId="3" applyNumberFormat="1" applyFont="1" applyBorder="1" applyAlignment="1">
      <alignment horizontal="center"/>
    </xf>
    <xf numFmtId="164" fontId="2" fillId="0" borderId="16" xfId="3" applyNumberFormat="1" applyFont="1" applyFill="1" applyBorder="1"/>
    <xf numFmtId="164" fontId="2" fillId="0" borderId="34" xfId="3" applyNumberFormat="1" applyFont="1" applyBorder="1"/>
    <xf numFmtId="165" fontId="2" fillId="0" borderId="14" xfId="4" applyNumberFormat="1" applyFont="1" applyBorder="1"/>
    <xf numFmtId="165" fontId="2" fillId="0" borderId="34" xfId="4" applyNumberFormat="1" applyFont="1" applyBorder="1"/>
    <xf numFmtId="0" fontId="2" fillId="0" borderId="14" xfId="0" applyFont="1" applyBorder="1"/>
    <xf numFmtId="164" fontId="2" fillId="0" borderId="14" xfId="0" applyNumberFormat="1" applyFont="1" applyBorder="1"/>
    <xf numFmtId="0" fontId="2" fillId="0" borderId="0" xfId="0" applyFont="1" applyFill="1" applyBorder="1" applyAlignment="1">
      <alignment horizontal="center"/>
    </xf>
    <xf numFmtId="164" fontId="2" fillId="0" borderId="29" xfId="3" applyNumberFormat="1" applyFont="1" applyBorder="1"/>
    <xf numFmtId="165" fontId="2" fillId="0" borderId="35" xfId="4" applyNumberFormat="1" applyFont="1" applyBorder="1"/>
    <xf numFmtId="165" fontId="2" fillId="0" borderId="36" xfId="4" applyNumberFormat="1" applyFont="1" applyBorder="1"/>
    <xf numFmtId="165" fontId="2" fillId="0" borderId="37" xfId="4" applyNumberFormat="1" applyFont="1" applyBorder="1"/>
    <xf numFmtId="164" fontId="2" fillId="0" borderId="37" xfId="3" applyNumberFormat="1" applyFont="1" applyBorder="1"/>
    <xf numFmtId="164" fontId="2" fillId="0" borderId="35" xfId="3" applyNumberFormat="1" applyFont="1" applyBorder="1"/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165" fontId="2" fillId="0" borderId="0" xfId="4" applyNumberFormat="1" applyFont="1" applyBorder="1"/>
    <xf numFmtId="164" fontId="2" fillId="0" borderId="0" xfId="3" applyNumberFormat="1" applyFont="1" applyFill="1" applyBorder="1" applyAlignment="1">
      <alignment horizontal="center"/>
    </xf>
    <xf numFmtId="165" fontId="2" fillId="0" borderId="9" xfId="4" applyNumberFormat="1" applyFont="1" applyFill="1" applyBorder="1"/>
    <xf numFmtId="165" fontId="2" fillId="0" borderId="15" xfId="4" applyNumberFormat="1" applyFont="1" applyFill="1" applyBorder="1"/>
    <xf numFmtId="164" fontId="2" fillId="0" borderId="34" xfId="3" applyNumberFormat="1" applyFont="1" applyFill="1" applyBorder="1"/>
    <xf numFmtId="166" fontId="2" fillId="0" borderId="18" xfId="4" applyFont="1" applyFill="1" applyBorder="1"/>
    <xf numFmtId="166" fontId="2" fillId="0" borderId="34" xfId="4" applyFont="1" applyFill="1" applyBorder="1"/>
    <xf numFmtId="165" fontId="2" fillId="0" borderId="14" xfId="1" applyNumberFormat="1" applyFont="1" applyFill="1" applyBorder="1"/>
    <xf numFmtId="165" fontId="2" fillId="0" borderId="15" xfId="1" applyNumberFormat="1" applyFont="1" applyFill="1" applyBorder="1"/>
    <xf numFmtId="165" fontId="2" fillId="0" borderId="34" xfId="1" applyNumberFormat="1" applyFont="1" applyFill="1" applyBorder="1"/>
    <xf numFmtId="164" fontId="2" fillId="0" borderId="29" xfId="3" applyNumberFormat="1" applyFont="1" applyFill="1" applyBorder="1"/>
    <xf numFmtId="164" fontId="2" fillId="0" borderId="35" xfId="3" applyNumberFormat="1" applyFont="1" applyFill="1" applyBorder="1"/>
    <xf numFmtId="164" fontId="2" fillId="0" borderId="36" xfId="3" applyNumberFormat="1" applyFont="1" applyFill="1" applyBorder="1"/>
    <xf numFmtId="164" fontId="2" fillId="0" borderId="37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</cellXfs>
  <cellStyles count="5">
    <cellStyle name="Comma" xfId="1" builtinId="3"/>
    <cellStyle name="Comma 2" xfId="4"/>
    <cellStyle name="Comma 3 3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0</xdr:row>
      <xdr:rowOff>56028</xdr:rowOff>
    </xdr:from>
    <xdr:to>
      <xdr:col>3</xdr:col>
      <xdr:colOff>762000</xdr:colOff>
      <xdr:row>1</xdr:row>
      <xdr:rowOff>67235</xdr:rowOff>
    </xdr:to>
    <xdr:sp macro="" textlink="">
      <xdr:nvSpPr>
        <xdr:cNvPr id="2" name="TextBox 1"/>
        <xdr:cNvSpPr txBox="1"/>
      </xdr:nvSpPr>
      <xdr:spPr>
        <a:xfrm>
          <a:off x="1226820" y="56028"/>
          <a:ext cx="1211580" cy="2017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754380</xdr:colOff>
      <xdr:row>29</xdr:row>
      <xdr:rowOff>38421</xdr:rowOff>
    </xdr:to>
    <xdr:sp macro="" textlink="">
      <xdr:nvSpPr>
        <xdr:cNvPr id="3" name="TextBox 2"/>
        <xdr:cNvSpPr txBox="1"/>
      </xdr:nvSpPr>
      <xdr:spPr>
        <a:xfrm>
          <a:off x="0" y="9334500"/>
          <a:ext cx="2440305" cy="2289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12600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36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1249231" y="10772853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36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693427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IRRIGATION\DESIGN\Cost%20Estimation_2016\Cost%20Estimation%2015%20April%202016\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Jangan%20Pindah_gantinama\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Anjar_IPDMIP\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NPMU_All\OnGranting\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Jangan%20Pindah_gantinama\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Schedu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_Pus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 Pusa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  <sheetName val="OWP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Ongranting ADB_IFAD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showGridLines="0" topLeftCell="C43" zoomScale="70" zoomScaleNormal="70" zoomScalePageLayoutView="70" workbookViewId="0">
      <selection activeCell="E67" sqref="E67"/>
    </sheetView>
  </sheetViews>
  <sheetFormatPr baseColWidth="10" defaultColWidth="8.83203125" defaultRowHeight="12" x14ac:dyDescent="0.15"/>
  <cols>
    <col min="1" max="1" width="5.33203125" style="1" hidden="1" customWidth="1"/>
    <col min="2" max="2" width="23.6640625" style="1" hidden="1" customWidth="1"/>
    <col min="3" max="3" width="9.5" style="1" customWidth="1"/>
    <col min="4" max="4" width="17.33203125" style="1" customWidth="1"/>
    <col min="5" max="5" width="4.5" style="3" customWidth="1"/>
    <col min="6" max="6" width="93.6640625" style="3" customWidth="1"/>
    <col min="7" max="7" width="5.1640625" style="3" customWidth="1"/>
    <col min="8" max="8" width="12.83203125" style="3" customWidth="1"/>
    <col min="9" max="9" width="14.6640625" style="1" customWidth="1"/>
    <col min="10" max="10" width="13.83203125" style="1" customWidth="1"/>
    <col min="11" max="11" width="11.5" style="1" customWidth="1"/>
    <col min="12" max="15" width="6.33203125" style="1" customWidth="1"/>
    <col min="16" max="16" width="1" style="1" customWidth="1"/>
    <col min="17" max="16384" width="8.83203125" style="1"/>
  </cols>
  <sheetData>
    <row r="1" spans="1:19" ht="16" x14ac:dyDescent="0.15">
      <c r="A1" s="4"/>
      <c r="B1" s="4"/>
      <c r="C1" s="159" t="s">
        <v>52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50"/>
    </row>
    <row r="2" spans="1:19" ht="16" x14ac:dyDescent="0.15">
      <c r="A2" s="4"/>
      <c r="B2" s="4"/>
      <c r="C2" s="137" t="s">
        <v>51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50"/>
    </row>
    <row r="3" spans="1:19" ht="16" x14ac:dyDescent="0.15">
      <c r="A3" s="4"/>
      <c r="B3" s="4"/>
      <c r="C3" s="137" t="s">
        <v>12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50"/>
    </row>
    <row r="4" spans="1:19" ht="16" x14ac:dyDescent="0.15">
      <c r="A4" s="4"/>
      <c r="B4" s="4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0"/>
    </row>
    <row r="5" spans="1:19" ht="16" x14ac:dyDescent="0.15">
      <c r="A5" s="4"/>
      <c r="B5" s="4"/>
      <c r="C5" s="137" t="s">
        <v>70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50"/>
    </row>
    <row r="6" spans="1:19" ht="16" x14ac:dyDescent="0.15">
      <c r="A6" s="4"/>
      <c r="B6" s="4"/>
      <c r="C6" s="137" t="s">
        <v>107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 t="s">
        <v>49</v>
      </c>
      <c r="P6" s="49"/>
    </row>
    <row r="7" spans="1:19" ht="17" thickBot="1" x14ac:dyDescent="0.2">
      <c r="A7" s="4"/>
      <c r="B7" s="4"/>
      <c r="C7" s="156" t="s">
        <v>49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49"/>
    </row>
    <row r="8" spans="1:19" ht="15.75" customHeight="1" thickTop="1" x14ac:dyDescent="0.15">
      <c r="C8" s="161" t="s">
        <v>48</v>
      </c>
      <c r="D8" s="163" t="s">
        <v>47</v>
      </c>
      <c r="E8" s="165" t="s">
        <v>46</v>
      </c>
      <c r="F8" s="142"/>
      <c r="G8" s="141" t="s">
        <v>44</v>
      </c>
      <c r="H8" s="142"/>
      <c r="I8" s="139" t="s">
        <v>40</v>
      </c>
      <c r="J8" s="139"/>
      <c r="K8" s="139"/>
      <c r="L8" s="145" t="s">
        <v>43</v>
      </c>
      <c r="M8" s="146"/>
      <c r="N8" s="146"/>
      <c r="O8" s="147"/>
    </row>
    <row r="9" spans="1:19" ht="15.75" customHeight="1" thickBot="1" x14ac:dyDescent="0.2">
      <c r="C9" s="162"/>
      <c r="D9" s="164"/>
      <c r="E9" s="166"/>
      <c r="F9" s="144"/>
      <c r="G9" s="143"/>
      <c r="H9" s="144"/>
      <c r="I9" s="48" t="s">
        <v>42</v>
      </c>
      <c r="J9" s="48" t="s">
        <v>41</v>
      </c>
      <c r="K9" s="48" t="s">
        <v>40</v>
      </c>
      <c r="L9" s="46">
        <v>2018</v>
      </c>
      <c r="M9" s="45">
        <v>2019</v>
      </c>
      <c r="N9" s="45">
        <v>2020</v>
      </c>
      <c r="O9" s="44">
        <v>2021</v>
      </c>
    </row>
    <row r="10" spans="1:19" ht="13" thickTop="1" x14ac:dyDescent="0.15">
      <c r="A10" s="4"/>
      <c r="B10" s="4"/>
      <c r="C10" s="56" t="s">
        <v>38</v>
      </c>
      <c r="D10" s="40"/>
      <c r="E10" s="61" t="s">
        <v>39</v>
      </c>
      <c r="F10" s="40"/>
      <c r="G10" s="60"/>
      <c r="H10" s="59"/>
      <c r="I10" s="29"/>
      <c r="J10" s="29"/>
      <c r="K10" s="58"/>
      <c r="L10" s="39"/>
      <c r="M10" s="39"/>
      <c r="N10" s="39"/>
      <c r="O10" s="40"/>
    </row>
    <row r="11" spans="1:19" ht="14" x14ac:dyDescent="0.15">
      <c r="A11" s="4">
        <v>0</v>
      </c>
      <c r="B11" s="4">
        <v>0</v>
      </c>
      <c r="C11" s="56" t="s">
        <v>38</v>
      </c>
      <c r="D11" s="40" t="s">
        <v>0</v>
      </c>
      <c r="E11" s="39"/>
      <c r="F11" s="40" t="s">
        <v>69</v>
      </c>
      <c r="G11" s="39">
        <v>1</v>
      </c>
      <c r="H11" s="40" t="s">
        <v>18</v>
      </c>
      <c r="I11" s="29">
        <f>+K11*0.166666666666667</f>
        <v>3333.3333333333399</v>
      </c>
      <c r="J11" s="29">
        <f>+K11*0.833333333333333</f>
        <v>16666.666666666661</v>
      </c>
      <c r="K11" s="28">
        <f>+[4]OWP!BX15</f>
        <v>20000</v>
      </c>
      <c r="L11" s="27" t="s">
        <v>13</v>
      </c>
      <c r="M11" s="39"/>
      <c r="N11" s="37"/>
      <c r="O11" s="25"/>
    </row>
    <row r="12" spans="1:19" ht="14" x14ac:dyDescent="0.15">
      <c r="A12" s="4">
        <v>0</v>
      </c>
      <c r="B12" s="4">
        <v>0</v>
      </c>
      <c r="C12" s="56" t="s">
        <v>38</v>
      </c>
      <c r="D12" s="40" t="s">
        <v>0</v>
      </c>
      <c r="E12" s="39"/>
      <c r="F12" s="40" t="s">
        <v>110</v>
      </c>
      <c r="G12" s="39">
        <v>8</v>
      </c>
      <c r="H12" s="40" t="s">
        <v>18</v>
      </c>
      <c r="I12" s="29">
        <f>+K12*0.166666666666667</f>
        <v>6666.6666666666797</v>
      </c>
      <c r="J12" s="29">
        <f>+K12*0.833333333333333</f>
        <v>33333.333333333321</v>
      </c>
      <c r="K12" s="28">
        <f>+[4]OWP!BX16</f>
        <v>40000</v>
      </c>
      <c r="L12" s="27" t="s">
        <v>13</v>
      </c>
      <c r="M12" s="27" t="s">
        <v>13</v>
      </c>
      <c r="N12" s="27" t="s">
        <v>13</v>
      </c>
      <c r="O12" s="36" t="s">
        <v>13</v>
      </c>
    </row>
    <row r="13" spans="1:19" x14ac:dyDescent="0.15">
      <c r="A13" s="4"/>
      <c r="B13" s="4"/>
      <c r="C13" s="56" t="s">
        <v>36</v>
      </c>
      <c r="D13" s="40"/>
      <c r="E13" s="39" t="s">
        <v>37</v>
      </c>
      <c r="F13" s="40"/>
      <c r="G13" s="39"/>
      <c r="H13" s="40"/>
      <c r="I13" s="29"/>
      <c r="J13" s="29"/>
      <c r="K13" s="28"/>
      <c r="L13" s="37"/>
      <c r="M13" s="37"/>
      <c r="N13" s="37"/>
      <c r="O13" s="25"/>
    </row>
    <row r="14" spans="1:19" ht="14" x14ac:dyDescent="0.15">
      <c r="A14" s="4">
        <v>0</v>
      </c>
      <c r="B14" s="4">
        <v>0</v>
      </c>
      <c r="C14" s="56" t="s">
        <v>36</v>
      </c>
      <c r="D14" s="40" t="s">
        <v>0</v>
      </c>
      <c r="E14" s="39"/>
      <c r="F14" s="40" t="s">
        <v>68</v>
      </c>
      <c r="G14" s="39">
        <v>1</v>
      </c>
      <c r="H14" s="40" t="s">
        <v>18</v>
      </c>
      <c r="I14" s="29">
        <f>+K14*0.166666666666667</f>
        <v>1666.6666666666699</v>
      </c>
      <c r="J14" s="29">
        <f>+K14*0.833333333333333</f>
        <v>8333.3333333333303</v>
      </c>
      <c r="K14" s="28">
        <f>+[4]OWP!BX20</f>
        <v>10000</v>
      </c>
      <c r="L14" s="27" t="s">
        <v>13</v>
      </c>
      <c r="M14" s="37"/>
      <c r="N14" s="37"/>
      <c r="O14" s="25"/>
    </row>
    <row r="15" spans="1:19" ht="14" x14ac:dyDescent="0.15">
      <c r="A15" s="4">
        <v>0</v>
      </c>
      <c r="B15" s="4">
        <v>0</v>
      </c>
      <c r="C15" s="56" t="s">
        <v>36</v>
      </c>
      <c r="D15" s="40" t="s">
        <v>0</v>
      </c>
      <c r="E15" s="39"/>
      <c r="F15" s="40" t="s">
        <v>67</v>
      </c>
      <c r="G15" s="39">
        <v>1</v>
      </c>
      <c r="H15" s="40" t="s">
        <v>18</v>
      </c>
      <c r="I15" s="29">
        <f>+K15*0.166666666666667</f>
        <v>5833.3333333333449</v>
      </c>
      <c r="J15" s="29">
        <f>+K15*0.833333333333333</f>
        <v>29166.666666666657</v>
      </c>
      <c r="K15" s="28">
        <f>+[4]OWP!BX21</f>
        <v>35000</v>
      </c>
      <c r="L15" s="27" t="s">
        <v>13</v>
      </c>
      <c r="M15" s="37"/>
      <c r="N15" s="37"/>
      <c r="O15" s="25"/>
    </row>
    <row r="16" spans="1:19" s="6" customFormat="1" ht="14" x14ac:dyDescent="0.15">
      <c r="A16" s="4">
        <v>6</v>
      </c>
      <c r="B16" s="4" t="s">
        <v>16</v>
      </c>
      <c r="C16" s="56" t="s">
        <v>36</v>
      </c>
      <c r="D16" s="40" t="s">
        <v>0</v>
      </c>
      <c r="E16" s="39"/>
      <c r="F16" s="40" t="s">
        <v>66</v>
      </c>
      <c r="G16" s="39">
        <v>1</v>
      </c>
      <c r="H16" s="40" t="s">
        <v>18</v>
      </c>
      <c r="I16" s="29">
        <f>+K16*0.166666666666667</f>
        <v>10000.00000000002</v>
      </c>
      <c r="J16" s="29">
        <f>+K16*0.833333333333333</f>
        <v>49999.999999999985</v>
      </c>
      <c r="K16" s="28">
        <v>60000</v>
      </c>
      <c r="L16" s="37"/>
      <c r="M16" s="27" t="s">
        <v>13</v>
      </c>
      <c r="N16" s="37"/>
      <c r="O16" s="25"/>
      <c r="P16" s="37"/>
      <c r="S16" s="37"/>
    </row>
    <row r="17" spans="1:16" x14ac:dyDescent="0.15">
      <c r="A17" s="4"/>
      <c r="B17" s="4"/>
      <c r="C17" s="56" t="s">
        <v>64</v>
      </c>
      <c r="D17" s="40"/>
      <c r="E17" s="39" t="s">
        <v>65</v>
      </c>
      <c r="F17" s="40"/>
      <c r="G17" s="39"/>
      <c r="H17" s="40"/>
      <c r="I17" s="29"/>
      <c r="J17" s="29"/>
      <c r="K17" s="28"/>
      <c r="L17" s="37"/>
      <c r="M17" s="37"/>
      <c r="N17" s="37"/>
      <c r="O17" s="25"/>
    </row>
    <row r="18" spans="1:16" ht="14" x14ac:dyDescent="0.15">
      <c r="A18" s="4"/>
      <c r="B18" s="4"/>
      <c r="C18" s="56" t="s">
        <v>64</v>
      </c>
      <c r="D18" s="40" t="s">
        <v>0</v>
      </c>
      <c r="E18" s="39"/>
      <c r="F18" s="40" t="s">
        <v>63</v>
      </c>
      <c r="G18" s="39">
        <v>1</v>
      </c>
      <c r="H18" s="40" t="s">
        <v>18</v>
      </c>
      <c r="I18" s="29">
        <f>+K18*0.166666666666667</f>
        <v>2500.000000000005</v>
      </c>
      <c r="J18" s="29">
        <f>+K18*0.833333333333333</f>
        <v>12499.999999999996</v>
      </c>
      <c r="K18" s="28">
        <f>+[4]OWP!BX31</f>
        <v>15000</v>
      </c>
      <c r="L18" s="37"/>
      <c r="M18" s="27" t="s">
        <v>13</v>
      </c>
      <c r="N18" s="37"/>
      <c r="O18" s="25"/>
    </row>
    <row r="19" spans="1:16" s="6" customFormat="1" x14ac:dyDescent="0.15">
      <c r="A19" s="4">
        <v>0</v>
      </c>
      <c r="B19" s="4">
        <v>0</v>
      </c>
      <c r="C19" s="56" t="s">
        <v>61</v>
      </c>
      <c r="D19" s="40"/>
      <c r="E19" s="39" t="s">
        <v>62</v>
      </c>
      <c r="F19" s="40"/>
      <c r="G19" s="39">
        <v>1</v>
      </c>
      <c r="H19" s="40" t="s">
        <v>33</v>
      </c>
      <c r="I19" s="29">
        <f>+K19*0.166666666666667</f>
        <v>96625.000000000189</v>
      </c>
      <c r="J19" s="29">
        <f>+K19*0.833333333333333</f>
        <v>483124.99999999983</v>
      </c>
      <c r="K19" s="28">
        <v>579750</v>
      </c>
      <c r="L19" s="37"/>
      <c r="M19" s="37"/>
      <c r="N19" s="37"/>
      <c r="O19" s="25"/>
      <c r="P19" s="37"/>
    </row>
    <row r="20" spans="1:16" x14ac:dyDescent="0.15">
      <c r="A20" s="4"/>
      <c r="B20" s="4"/>
      <c r="C20" s="56" t="s">
        <v>57</v>
      </c>
      <c r="D20" s="40"/>
      <c r="E20" s="39" t="s">
        <v>108</v>
      </c>
      <c r="F20" s="40"/>
      <c r="G20" s="55"/>
      <c r="H20" s="40"/>
      <c r="I20" s="29"/>
      <c r="J20" s="29"/>
      <c r="K20" s="28"/>
      <c r="L20" s="37"/>
      <c r="M20" s="37"/>
      <c r="N20" s="37"/>
      <c r="O20" s="25"/>
    </row>
    <row r="21" spans="1:16" ht="14" x14ac:dyDescent="0.15">
      <c r="A21" s="4"/>
      <c r="B21" s="4"/>
      <c r="C21" s="56" t="s">
        <v>57</v>
      </c>
      <c r="D21" s="40" t="s">
        <v>0</v>
      </c>
      <c r="E21" s="39"/>
      <c r="F21" s="40" t="s">
        <v>59</v>
      </c>
      <c r="G21" s="55"/>
      <c r="H21" s="40" t="s">
        <v>18</v>
      </c>
      <c r="I21" s="29">
        <f>+K21*0.166666666666667</f>
        <v>14316.666666666695</v>
      </c>
      <c r="J21" s="29">
        <f>+K21*0.833333333333333</f>
        <v>71583.333333333314</v>
      </c>
      <c r="K21" s="28">
        <f>+[4]OWP!BX55</f>
        <v>85900</v>
      </c>
      <c r="L21" s="27" t="s">
        <v>13</v>
      </c>
      <c r="M21" s="27" t="s">
        <v>13</v>
      </c>
      <c r="N21" s="37"/>
      <c r="O21" s="25"/>
    </row>
    <row r="22" spans="1:16" ht="14" x14ac:dyDescent="0.15">
      <c r="A22" s="4"/>
      <c r="B22" s="4"/>
      <c r="C22" s="56" t="s">
        <v>57</v>
      </c>
      <c r="D22" s="40" t="s">
        <v>0</v>
      </c>
      <c r="E22" s="39"/>
      <c r="F22" s="40" t="s">
        <v>58</v>
      </c>
      <c r="G22" s="55"/>
      <c r="H22" s="40" t="s">
        <v>18</v>
      </c>
      <c r="I22" s="29">
        <f>+K22*0.166666666666667</f>
        <v>4299.1666666666752</v>
      </c>
      <c r="J22" s="29">
        <f>+K22*0.833333333333333</f>
        <v>21495.833333333325</v>
      </c>
      <c r="K22" s="28">
        <f>+[4]OWP!BX56</f>
        <v>25795</v>
      </c>
      <c r="L22" s="37"/>
      <c r="M22" s="27" t="s">
        <v>13</v>
      </c>
      <c r="N22" s="27" t="s">
        <v>13</v>
      </c>
      <c r="O22" s="25"/>
    </row>
    <row r="23" spans="1:16" ht="14" x14ac:dyDescent="0.15">
      <c r="A23" s="4"/>
      <c r="B23" s="4"/>
      <c r="C23" s="56" t="s">
        <v>57</v>
      </c>
      <c r="D23" s="40" t="s">
        <v>0</v>
      </c>
      <c r="E23" s="39"/>
      <c r="F23" s="40" t="s">
        <v>56</v>
      </c>
      <c r="G23" s="55"/>
      <c r="H23" s="40" t="s">
        <v>18</v>
      </c>
      <c r="I23" s="29">
        <f>+K23*0.166666666666667</f>
        <v>4110.0000000000082</v>
      </c>
      <c r="J23" s="29">
        <f>+K23*0.833333333333333</f>
        <v>20549.999999999993</v>
      </c>
      <c r="K23" s="28">
        <f>+[4]OWP!BX57</f>
        <v>24660</v>
      </c>
      <c r="L23" s="37"/>
      <c r="M23" s="27" t="s">
        <v>13</v>
      </c>
      <c r="N23" s="27" t="s">
        <v>13</v>
      </c>
      <c r="O23" s="25"/>
    </row>
    <row r="24" spans="1:16" x14ac:dyDescent="0.15">
      <c r="A24" s="4"/>
      <c r="B24" s="4"/>
      <c r="C24" s="56" t="s">
        <v>30</v>
      </c>
      <c r="D24" s="40"/>
      <c r="E24" s="39" t="s">
        <v>109</v>
      </c>
      <c r="F24" s="40"/>
      <c r="G24" s="55"/>
      <c r="H24" s="40"/>
      <c r="I24" s="29"/>
      <c r="J24" s="29"/>
      <c r="K24" s="28"/>
      <c r="L24" s="37"/>
      <c r="M24" s="37"/>
      <c r="N24" s="37"/>
      <c r="O24" s="25"/>
    </row>
    <row r="25" spans="1:16" ht="14" x14ac:dyDescent="0.15">
      <c r="A25" s="4">
        <v>8</v>
      </c>
      <c r="B25" s="4" t="s">
        <v>23</v>
      </c>
      <c r="C25" s="56" t="s">
        <v>30</v>
      </c>
      <c r="D25" s="40" t="s">
        <v>0</v>
      </c>
      <c r="E25" s="39"/>
      <c r="F25" s="40" t="s">
        <v>54</v>
      </c>
      <c r="G25" s="55">
        <v>1</v>
      </c>
      <c r="H25" s="40" t="s">
        <v>18</v>
      </c>
      <c r="I25" s="29">
        <f>+K25*0.166666666666667</f>
        <v>833.33333333333496</v>
      </c>
      <c r="J25" s="29">
        <f>+K25*0.833333333333333</f>
        <v>4166.6666666666652</v>
      </c>
      <c r="K25" s="28">
        <f>+[4]OWP!BX61</f>
        <v>5000</v>
      </c>
      <c r="L25" s="37"/>
      <c r="M25" s="27" t="s">
        <v>13</v>
      </c>
      <c r="N25" s="27" t="s">
        <v>13</v>
      </c>
      <c r="O25" s="25"/>
    </row>
    <row r="26" spans="1:16" ht="15" thickBot="1" x14ac:dyDescent="0.2">
      <c r="A26" s="4">
        <v>8</v>
      </c>
      <c r="B26" s="4" t="s">
        <v>23</v>
      </c>
      <c r="C26" s="53" t="s">
        <v>30</v>
      </c>
      <c r="D26" s="53" t="s">
        <v>0</v>
      </c>
      <c r="E26" s="51"/>
      <c r="F26" s="54" t="s">
        <v>53</v>
      </c>
      <c r="G26" s="52">
        <v>1</v>
      </c>
      <c r="H26" s="54" t="s">
        <v>18</v>
      </c>
      <c r="I26" s="19">
        <f>+K26*0.166666666666667</f>
        <v>2500.000000000005</v>
      </c>
      <c r="J26" s="19">
        <f>+K26*0.833333333333333</f>
        <v>12499.999999999996</v>
      </c>
      <c r="K26" s="18">
        <f>+[4]OWP!BX62</f>
        <v>15000</v>
      </c>
      <c r="L26" s="37"/>
      <c r="M26" s="17" t="s">
        <v>13</v>
      </c>
      <c r="N26" s="17" t="s">
        <v>13</v>
      </c>
      <c r="O26" s="16"/>
    </row>
    <row r="27" spans="1:16" ht="14" thickTop="1" thickBot="1" x14ac:dyDescent="0.2">
      <c r="A27" s="4"/>
      <c r="B27" s="4"/>
      <c r="C27" s="14"/>
      <c r="D27" s="11"/>
      <c r="E27" s="15"/>
      <c r="F27" s="11"/>
      <c r="G27" s="14"/>
      <c r="H27" s="10"/>
      <c r="I27" s="13">
        <f>SUM(I11:I26)</f>
        <v>152684.16666666698</v>
      </c>
      <c r="J27" s="13">
        <f>SUM(J11:J26)</f>
        <v>763420.83333333302</v>
      </c>
      <c r="K27" s="12">
        <f>SUM(K11:K26)</f>
        <v>916105</v>
      </c>
      <c r="L27" s="11"/>
      <c r="M27" s="11"/>
      <c r="N27" s="11"/>
      <c r="O27" s="10"/>
    </row>
    <row r="28" spans="1:16" ht="13" thickTop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38"/>
      <c r="L28" s="26"/>
      <c r="M28" s="26"/>
      <c r="N28" s="26"/>
      <c r="O28" s="26"/>
    </row>
    <row r="29" spans="1:16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38"/>
      <c r="L29" s="26"/>
      <c r="M29" s="26"/>
      <c r="N29" s="26"/>
      <c r="O29" s="26"/>
    </row>
    <row r="30" spans="1:16" ht="16" x14ac:dyDescent="0.15">
      <c r="A30" s="4"/>
      <c r="B30" s="4"/>
      <c r="C30" s="158" t="s">
        <v>52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50"/>
    </row>
    <row r="31" spans="1:16" ht="16" x14ac:dyDescent="0.15">
      <c r="A31" s="4"/>
      <c r="B31" s="4"/>
      <c r="C31" s="158" t="s">
        <v>51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50"/>
    </row>
    <row r="32" spans="1:16" ht="16" x14ac:dyDescent="0.15">
      <c r="A32" s="4"/>
      <c r="B32" s="4"/>
      <c r="C32" s="137" t="s">
        <v>12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0"/>
    </row>
    <row r="33" spans="1:16" ht="16" x14ac:dyDescent="0.15">
      <c r="A33" s="4"/>
      <c r="B33" s="4"/>
      <c r="C33" s="137" t="s">
        <v>10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50"/>
    </row>
    <row r="34" spans="1:16" ht="16" x14ac:dyDescent="0.15">
      <c r="A34" s="4"/>
      <c r="B34" s="4"/>
      <c r="C34" s="158" t="s">
        <v>50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50"/>
    </row>
    <row r="35" spans="1:16" ht="16" x14ac:dyDescent="0.15">
      <c r="A35" s="4"/>
      <c r="B35" s="4"/>
      <c r="C35" s="158" t="str">
        <f>+C6</f>
        <v xml:space="preserve">Kabupaten ……………………………………………….. 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 t="s">
        <v>49</v>
      </c>
      <c r="P35" s="49"/>
    </row>
    <row r="36" spans="1:16" ht="17" thickBot="1" x14ac:dyDescent="0.2">
      <c r="A36" s="4"/>
      <c r="B36" s="4"/>
      <c r="C36" s="156" t="s">
        <v>49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49"/>
    </row>
    <row r="37" spans="1:16" ht="13" thickTop="1" x14ac:dyDescent="0.15">
      <c r="C37" s="148" t="s">
        <v>48</v>
      </c>
      <c r="D37" s="150" t="s">
        <v>47</v>
      </c>
      <c r="E37" s="152" t="s">
        <v>46</v>
      </c>
      <c r="F37" s="153"/>
      <c r="G37" s="141" t="s">
        <v>44</v>
      </c>
      <c r="H37" s="142"/>
      <c r="I37" s="139" t="s">
        <v>40</v>
      </c>
      <c r="J37" s="139"/>
      <c r="K37" s="140"/>
      <c r="L37" s="145" t="s">
        <v>43</v>
      </c>
      <c r="M37" s="146"/>
      <c r="N37" s="146"/>
      <c r="O37" s="147"/>
    </row>
    <row r="38" spans="1:16" ht="13" thickBot="1" x14ac:dyDescent="0.2">
      <c r="C38" s="149"/>
      <c r="D38" s="151"/>
      <c r="E38" s="154"/>
      <c r="F38" s="155"/>
      <c r="G38" s="143"/>
      <c r="H38" s="144"/>
      <c r="I38" s="48" t="s">
        <v>42</v>
      </c>
      <c r="J38" s="48" t="s">
        <v>41</v>
      </c>
      <c r="K38" s="47" t="s">
        <v>40</v>
      </c>
      <c r="L38" s="46">
        <v>2018</v>
      </c>
      <c r="M38" s="45">
        <v>2019</v>
      </c>
      <c r="N38" s="45">
        <v>2020</v>
      </c>
      <c r="O38" s="44">
        <v>2021</v>
      </c>
    </row>
    <row r="39" spans="1:16" ht="13" thickTop="1" x14ac:dyDescent="0.15">
      <c r="A39" s="4"/>
      <c r="B39" s="4"/>
      <c r="C39" s="33"/>
      <c r="D39" s="33"/>
      <c r="E39" s="4" t="s">
        <v>39</v>
      </c>
      <c r="F39" s="30"/>
      <c r="G39" s="43"/>
      <c r="H39" s="42"/>
      <c r="I39" s="34"/>
      <c r="J39" s="34"/>
      <c r="K39" s="41"/>
      <c r="L39" s="26"/>
      <c r="M39" s="26"/>
      <c r="N39" s="26"/>
      <c r="O39" s="35"/>
      <c r="P39" s="4"/>
    </row>
    <row r="40" spans="1:16" ht="14" x14ac:dyDescent="0.15">
      <c r="A40" s="4">
        <v>8</v>
      </c>
      <c r="B40" s="4" t="s">
        <v>23</v>
      </c>
      <c r="C40" s="33" t="s">
        <v>38</v>
      </c>
      <c r="D40" s="33" t="str">
        <f>+[4]OWP!D66</f>
        <v>Kab.PW.Offc</v>
      </c>
      <c r="E40" s="4"/>
      <c r="F40" s="30" t="str">
        <f>+[4]OWP!F66</f>
        <v>Penyediaan Fasilitas Sekretariat KOMIR</v>
      </c>
      <c r="G40" s="32">
        <v>1</v>
      </c>
      <c r="H40" s="31" t="s">
        <v>18</v>
      </c>
      <c r="I40" s="29">
        <f>+K40*0.166666666666667</f>
        <v>11666.66666666669</v>
      </c>
      <c r="J40" s="29">
        <f>+K40*0.833333333333333</f>
        <v>58333.333333333314</v>
      </c>
      <c r="K40" s="28">
        <f>+[4]OWP!BX66</f>
        <v>70000</v>
      </c>
      <c r="L40" s="27" t="s">
        <v>13</v>
      </c>
      <c r="M40" s="26"/>
      <c r="N40" s="26"/>
      <c r="O40" s="35"/>
    </row>
    <row r="41" spans="1:16" ht="14" x14ac:dyDescent="0.15">
      <c r="A41" s="4">
        <v>8</v>
      </c>
      <c r="B41" s="4" t="s">
        <v>23</v>
      </c>
      <c r="C41" s="33" t="s">
        <v>38</v>
      </c>
      <c r="D41" s="33" t="str">
        <f>+[4]OWP!D67</f>
        <v>Kab.PW.Offc</v>
      </c>
      <c r="E41" s="4"/>
      <c r="F41" s="30" t="str">
        <f>+[4]OWP!F67</f>
        <v>Penetapan Rencana Operasional dan Pelayanan Irigasi (RTTG dan RTTD)</v>
      </c>
      <c r="G41" s="32">
        <v>3</v>
      </c>
      <c r="H41" s="31" t="s">
        <v>18</v>
      </c>
      <c r="I41" s="29">
        <f>+K41*0.166666666666667</f>
        <v>5000.00000000001</v>
      </c>
      <c r="J41" s="29">
        <f>+K41*0.833333333333333</f>
        <v>24999.999999999993</v>
      </c>
      <c r="K41" s="28">
        <f>+[4]OWP!BX67</f>
        <v>30000</v>
      </c>
      <c r="L41" s="26"/>
      <c r="M41" s="27" t="s">
        <v>13</v>
      </c>
      <c r="N41" s="27" t="s">
        <v>13</v>
      </c>
      <c r="O41" s="36" t="s">
        <v>13</v>
      </c>
    </row>
    <row r="42" spans="1:16" x14ac:dyDescent="0.15">
      <c r="A42" s="4"/>
      <c r="B42" s="4"/>
      <c r="C42" s="33"/>
      <c r="D42" s="33"/>
      <c r="E42" s="4" t="s">
        <v>37</v>
      </c>
      <c r="F42" s="30"/>
      <c r="G42" s="32"/>
      <c r="H42" s="31"/>
      <c r="I42" s="34"/>
      <c r="J42" s="34"/>
      <c r="K42" s="28"/>
      <c r="L42" s="26"/>
      <c r="M42" s="26"/>
      <c r="N42" s="26"/>
      <c r="O42" s="35"/>
    </row>
    <row r="43" spans="1:16" ht="14" x14ac:dyDescent="0.15">
      <c r="A43" s="4">
        <v>0</v>
      </c>
      <c r="B43" s="4">
        <v>0</v>
      </c>
      <c r="C43" s="33" t="s">
        <v>36</v>
      </c>
      <c r="D43" s="33" t="str">
        <f>+[4]OWP!D71</f>
        <v>Kab.PW.Offc</v>
      </c>
      <c r="E43" s="4"/>
      <c r="F43" s="30" t="str">
        <f>+[4]OWP!F71</f>
        <v>Penyiapan/Revisi Peraturan Daerah tentang Irigasi (PPSI)</v>
      </c>
      <c r="G43" s="32">
        <v>1</v>
      </c>
      <c r="H43" s="31" t="s">
        <v>18</v>
      </c>
      <c r="I43" s="29">
        <f>+K43*0.166666666666667</f>
        <v>5833.3333333333449</v>
      </c>
      <c r="J43" s="29">
        <f>+K43*0.833333333333333</f>
        <v>29166.666666666657</v>
      </c>
      <c r="K43" s="28">
        <f>+[4]OWP!BX71</f>
        <v>35000</v>
      </c>
      <c r="L43" s="27" t="s">
        <v>13</v>
      </c>
      <c r="M43" s="26"/>
      <c r="N43" s="26"/>
      <c r="O43" s="35"/>
    </row>
    <row r="44" spans="1:16" ht="14" x14ac:dyDescent="0.15">
      <c r="A44" s="4">
        <v>6</v>
      </c>
      <c r="B44" s="4" t="s">
        <v>16</v>
      </c>
      <c r="C44" s="33" t="s">
        <v>36</v>
      </c>
      <c r="D44" s="33" t="str">
        <f>+[4]OWP!D72</f>
        <v>Kab.PW.Offc</v>
      </c>
      <c r="E44" s="4"/>
      <c r="F44" s="30" t="str">
        <f>+[4]OWP!F72</f>
        <v>Penyiapan/Revisi Panduan teknis dan pelaksanaan Perda tentang Irigasi (PPSI)</v>
      </c>
      <c r="G44" s="32">
        <v>1</v>
      </c>
      <c r="H44" s="31" t="s">
        <v>18</v>
      </c>
      <c r="I44" s="29">
        <f>+K44*0.166666666666667</f>
        <v>1666.6666666666699</v>
      </c>
      <c r="J44" s="29">
        <f>+K44*0.833333333333333</f>
        <v>8333.3333333333303</v>
      </c>
      <c r="K44" s="28">
        <f>+[4]OWP!BX72</f>
        <v>10000</v>
      </c>
      <c r="L44" s="27" t="s">
        <v>13</v>
      </c>
      <c r="M44" s="26"/>
      <c r="N44" s="26"/>
      <c r="O44" s="35"/>
    </row>
    <row r="45" spans="1:16" ht="14" x14ac:dyDescent="0.15">
      <c r="A45" s="4">
        <v>4</v>
      </c>
      <c r="B45" s="4" t="s">
        <v>21</v>
      </c>
      <c r="C45" s="33" t="s">
        <v>36</v>
      </c>
      <c r="D45" s="33" t="str">
        <f>+[4]OWP!D73</f>
        <v>Kab.PW.Offc</v>
      </c>
      <c r="E45" s="4"/>
      <c r="F45" s="30" t="str">
        <f>+[4]OWP!F73</f>
        <v>Pelaporan Performa PPSI (Pengembangan dan Pengelolaan Sistem Irigasi) DI Kabupaten</v>
      </c>
      <c r="G45" s="32">
        <v>2</v>
      </c>
      <c r="H45" s="31" t="s">
        <v>18</v>
      </c>
      <c r="I45" s="29">
        <f>+K45*0.166666666666667</f>
        <v>1666.6666666666699</v>
      </c>
      <c r="J45" s="29">
        <f>+K45*0.833333333333333</f>
        <v>8333.3333333333303</v>
      </c>
      <c r="K45" s="28">
        <f>+[4]OWP!BX73</f>
        <v>10000</v>
      </c>
      <c r="L45" s="26"/>
      <c r="M45" s="27" t="s">
        <v>13</v>
      </c>
      <c r="N45" s="26"/>
      <c r="O45" s="36" t="s">
        <v>13</v>
      </c>
    </row>
    <row r="46" spans="1:16" ht="14" x14ac:dyDescent="0.15">
      <c r="A46" s="4">
        <v>0</v>
      </c>
      <c r="B46" s="4">
        <v>0</v>
      </c>
      <c r="C46" s="33" t="s">
        <v>36</v>
      </c>
      <c r="D46" s="33" t="str">
        <f>+[4]OWP!D74</f>
        <v>Kab.PW.Offc</v>
      </c>
      <c r="E46" s="4"/>
      <c r="F46" s="30" t="str">
        <f>+[4]OWP!F74</f>
        <v>Penyiapan dan penetapan peraturan daerah: Pemberdayaan P3A</v>
      </c>
      <c r="G46" s="32">
        <v>1</v>
      </c>
      <c r="H46" s="31" t="s">
        <v>18</v>
      </c>
      <c r="I46" s="29">
        <f>+K46*0.166666666666667</f>
        <v>5833.3333333333449</v>
      </c>
      <c r="J46" s="29">
        <f>+K46*0.833333333333333</f>
        <v>29166.666666666657</v>
      </c>
      <c r="K46" s="28">
        <f>+[4]OWP!BX74</f>
        <v>35000</v>
      </c>
      <c r="L46" s="27" t="s">
        <v>13</v>
      </c>
      <c r="M46" s="26"/>
      <c r="N46" s="26"/>
      <c r="O46" s="35"/>
    </row>
    <row r="47" spans="1:16" x14ac:dyDescent="0.15">
      <c r="A47" s="4"/>
      <c r="B47" s="4"/>
      <c r="C47" s="33"/>
      <c r="D47" s="33"/>
      <c r="E47" s="4" t="s">
        <v>35</v>
      </c>
      <c r="F47" s="30"/>
      <c r="G47" s="32"/>
      <c r="H47" s="31"/>
      <c r="I47" s="34"/>
      <c r="J47" s="34"/>
      <c r="K47" s="28"/>
      <c r="L47" s="26"/>
      <c r="M47" s="26"/>
      <c r="N47" s="26"/>
      <c r="O47" s="35"/>
    </row>
    <row r="48" spans="1:16" x14ac:dyDescent="0.15">
      <c r="A48" s="4"/>
      <c r="B48" s="4"/>
      <c r="C48" s="33"/>
      <c r="D48" s="33"/>
      <c r="E48" s="4" t="s">
        <v>34</v>
      </c>
      <c r="F48" s="30"/>
      <c r="G48" s="39">
        <v>1</v>
      </c>
      <c r="H48" s="40" t="s">
        <v>33</v>
      </c>
      <c r="I48" s="29">
        <f>+K48*0.166666666666667</f>
        <v>129519.68151817216</v>
      </c>
      <c r="J48" s="29">
        <f>+K48*0.833333333333333</f>
        <v>647598.40759085934</v>
      </c>
      <c r="K48" s="28">
        <v>777118.08910903148</v>
      </c>
      <c r="L48" s="26"/>
      <c r="M48" s="26"/>
      <c r="N48" s="26"/>
      <c r="O48" s="35"/>
    </row>
    <row r="49" spans="1:15" x14ac:dyDescent="0.15">
      <c r="A49" s="4"/>
      <c r="B49" s="4"/>
      <c r="C49" s="33"/>
      <c r="D49" s="33"/>
      <c r="E49" s="4" t="s">
        <v>32</v>
      </c>
      <c r="F49" s="30"/>
      <c r="G49" s="32"/>
      <c r="H49" s="31"/>
      <c r="I49" s="34"/>
      <c r="J49" s="34"/>
      <c r="K49" s="28"/>
      <c r="L49" s="26"/>
      <c r="M49" s="26"/>
      <c r="N49" s="26"/>
      <c r="O49" s="35"/>
    </row>
    <row r="50" spans="1:15" x14ac:dyDescent="0.15">
      <c r="A50" s="4"/>
      <c r="B50" s="4"/>
      <c r="C50" s="33"/>
      <c r="D50" s="33"/>
      <c r="E50" s="4" t="s">
        <v>31</v>
      </c>
      <c r="F50" s="30"/>
      <c r="G50" s="32"/>
      <c r="H50" s="31"/>
      <c r="I50" s="34"/>
      <c r="J50" s="34"/>
      <c r="K50" s="28"/>
      <c r="L50" s="26"/>
      <c r="M50" s="26"/>
      <c r="N50" s="26"/>
      <c r="O50" s="35"/>
    </row>
    <row r="51" spans="1:15" ht="14" x14ac:dyDescent="0.15">
      <c r="A51" s="4">
        <v>6</v>
      </c>
      <c r="B51" s="4" t="s">
        <v>16</v>
      </c>
      <c r="C51" s="33" t="s">
        <v>30</v>
      </c>
      <c r="D51" s="33" t="str">
        <f>+[4]OWP!D91</f>
        <v>Kab.PW.Offc</v>
      </c>
      <c r="E51" s="4"/>
      <c r="F51" s="30" t="str">
        <f>+[4]OWP!F91</f>
        <v xml:space="preserve">Pengisian data </v>
      </c>
      <c r="G51" s="32">
        <v>1</v>
      </c>
      <c r="H51" s="31" t="s">
        <v>18</v>
      </c>
      <c r="I51" s="29">
        <f>+K51*0.166666666666667</f>
        <v>8333.3333333333503</v>
      </c>
      <c r="J51" s="29">
        <f>+K51*0.833333333333333</f>
        <v>41666.66666666665</v>
      </c>
      <c r="K51" s="28">
        <f>+[4]OWP!BX91</f>
        <v>50000</v>
      </c>
      <c r="L51" s="27" t="s">
        <v>13</v>
      </c>
      <c r="M51" s="26"/>
      <c r="N51" s="26"/>
      <c r="O51" s="35"/>
    </row>
    <row r="52" spans="1:15" x14ac:dyDescent="0.15">
      <c r="A52" s="4"/>
      <c r="B52" s="4"/>
      <c r="C52" s="33"/>
      <c r="D52" s="33"/>
      <c r="E52" s="4" t="s">
        <v>29</v>
      </c>
      <c r="F52" s="30"/>
      <c r="G52" s="32"/>
      <c r="H52" s="31"/>
      <c r="I52" s="34"/>
      <c r="J52" s="34"/>
      <c r="K52" s="28"/>
      <c r="L52" s="26"/>
      <c r="M52" s="26"/>
      <c r="N52" s="26"/>
      <c r="O52" s="35"/>
    </row>
    <row r="53" spans="1:15" x14ac:dyDescent="0.15">
      <c r="A53" s="4"/>
      <c r="B53" s="4"/>
      <c r="C53" s="33"/>
      <c r="D53" s="33"/>
      <c r="E53" s="4" t="s">
        <v>28</v>
      </c>
      <c r="F53" s="30"/>
      <c r="G53" s="32"/>
      <c r="H53" s="31"/>
      <c r="I53" s="34"/>
      <c r="J53" s="34"/>
      <c r="K53" s="28"/>
      <c r="L53" s="26"/>
      <c r="M53" s="26"/>
      <c r="N53" s="26"/>
      <c r="O53" s="35"/>
    </row>
    <row r="54" spans="1:15" ht="14" x14ac:dyDescent="0.15">
      <c r="A54" s="4">
        <v>0</v>
      </c>
      <c r="B54" s="4">
        <v>0</v>
      </c>
      <c r="C54" s="33" t="s">
        <v>27</v>
      </c>
      <c r="D54" s="33" t="str">
        <f>+[4]OWP!D95</f>
        <v>Kab.PW.Offc</v>
      </c>
      <c r="E54" s="4"/>
      <c r="F54" s="30" t="str">
        <f>+[4]OWP!F95</f>
        <v>Pembuatan SPM Irigasi Kabupaten</v>
      </c>
      <c r="G54" s="32">
        <v>1</v>
      </c>
      <c r="H54" s="31" t="s">
        <v>18</v>
      </c>
      <c r="I54" s="29">
        <f>+K54*0.166666666666667</f>
        <v>833.33333333333496</v>
      </c>
      <c r="J54" s="29">
        <f>+K54*0.833333333333333</f>
        <v>4166.6666666666652</v>
      </c>
      <c r="K54" s="28">
        <f>+[4]OWP!BX95</f>
        <v>5000</v>
      </c>
      <c r="L54" s="27" t="s">
        <v>13</v>
      </c>
      <c r="M54" s="26"/>
      <c r="N54" s="26"/>
      <c r="O54" s="35"/>
    </row>
    <row r="55" spans="1:15" x14ac:dyDescent="0.15">
      <c r="A55" s="4"/>
      <c r="B55" s="4"/>
      <c r="C55" s="33"/>
      <c r="D55" s="33"/>
      <c r="E55" s="4" t="s">
        <v>26</v>
      </c>
      <c r="F55" s="30"/>
      <c r="G55" s="32"/>
      <c r="H55" s="31"/>
      <c r="I55" s="34"/>
      <c r="J55" s="34"/>
      <c r="K55" s="28"/>
      <c r="L55" s="26"/>
      <c r="M55" s="26"/>
      <c r="N55" s="26"/>
      <c r="O55" s="35"/>
    </row>
    <row r="56" spans="1:15" x14ac:dyDescent="0.15">
      <c r="A56" s="4"/>
      <c r="B56" s="4"/>
      <c r="C56" s="33"/>
      <c r="D56" s="33"/>
      <c r="E56" s="4" t="s">
        <v>25</v>
      </c>
      <c r="F56" s="30"/>
      <c r="G56" s="32"/>
      <c r="H56" s="31"/>
      <c r="I56" s="34"/>
      <c r="J56" s="34"/>
      <c r="K56" s="28"/>
      <c r="L56" s="26"/>
      <c r="M56" s="26"/>
      <c r="N56" s="26"/>
      <c r="O56" s="35"/>
    </row>
    <row r="57" spans="1:15" x14ac:dyDescent="0.15">
      <c r="A57" s="4"/>
      <c r="B57" s="4"/>
      <c r="C57" s="33"/>
      <c r="D57" s="33"/>
      <c r="E57" s="4" t="s">
        <v>24</v>
      </c>
      <c r="F57" s="30"/>
      <c r="G57" s="32"/>
      <c r="H57" s="31"/>
      <c r="I57" s="34"/>
      <c r="J57" s="34"/>
      <c r="K57" s="28"/>
      <c r="L57" s="26"/>
      <c r="M57" s="26"/>
      <c r="N57" s="26"/>
      <c r="O57" s="35"/>
    </row>
    <row r="58" spans="1:15" x14ac:dyDescent="0.15">
      <c r="A58" s="4">
        <v>8</v>
      </c>
      <c r="B58" s="4" t="s">
        <v>23</v>
      </c>
      <c r="C58" s="33" t="s">
        <v>19</v>
      </c>
      <c r="D58" s="33" t="str">
        <f>+[4]OWP!D100</f>
        <v>Kab.PW.Offc</v>
      </c>
      <c r="E58" s="4"/>
      <c r="F58" s="30" t="str">
        <f>+[4]OWP!F100</f>
        <v>Review dan penyesuaian struktur P3A, AD/ART dan badan hukum P3A</v>
      </c>
      <c r="G58" s="32">
        <v>1</v>
      </c>
      <c r="H58" s="31" t="s">
        <v>18</v>
      </c>
      <c r="I58" s="29">
        <f>+K58*0.166666666666667</f>
        <v>833.33333333333496</v>
      </c>
      <c r="J58" s="29">
        <f>+K58*0.833333333333333</f>
        <v>4166.6666666666652</v>
      </c>
      <c r="K58" s="28">
        <f>+[4]OWP!BX100</f>
        <v>5000</v>
      </c>
      <c r="L58" s="26"/>
      <c r="M58" s="26"/>
      <c r="N58" s="37"/>
      <c r="O58" s="25"/>
    </row>
    <row r="59" spans="1:15" ht="14" x14ac:dyDescent="0.15">
      <c r="A59" s="4">
        <v>8</v>
      </c>
      <c r="B59" s="4" t="s">
        <v>23</v>
      </c>
      <c r="C59" s="33" t="s">
        <v>19</v>
      </c>
      <c r="D59" s="33" t="str">
        <f>+[4]OWP!D101</f>
        <v>Kab.PW.Offc</v>
      </c>
      <c r="E59" s="4"/>
      <c r="F59" s="30" t="str">
        <f>+[4]OWP!F101</f>
        <v>Pertemuan Pembentukan P3A/GP3A, AD/ART dan Badan Hukum, pemilihan pengurus - P3A per 150ha</v>
      </c>
      <c r="G59" s="32">
        <v>24</v>
      </c>
      <c r="H59" s="31" t="s">
        <v>18</v>
      </c>
      <c r="I59" s="29">
        <f>+K59*0.166666666666667</f>
        <v>18161.878166593255</v>
      </c>
      <c r="J59" s="29">
        <f>+K59*0.833333333333333</f>
        <v>90809.390832966063</v>
      </c>
      <c r="K59" s="28">
        <f>+[4]OWP!BX101</f>
        <v>108971.26899955931</v>
      </c>
      <c r="L59" s="27" t="s">
        <v>13</v>
      </c>
      <c r="M59" s="27" t="s">
        <v>13</v>
      </c>
      <c r="N59" s="37"/>
      <c r="O59" s="25"/>
    </row>
    <row r="60" spans="1:15" ht="14" x14ac:dyDescent="0.15">
      <c r="A60" s="4">
        <v>8</v>
      </c>
      <c r="B60" s="4" t="s">
        <v>23</v>
      </c>
      <c r="C60" s="33" t="s">
        <v>19</v>
      </c>
      <c r="D60" s="33" t="str">
        <f>+[4]OWP!D102</f>
        <v>Kab.PW.Offc</v>
      </c>
      <c r="E60" s="4"/>
      <c r="F60" s="30" t="str">
        <f>+[4]OWP!F102</f>
        <v>Pembentukan (IP3A) - 1 per DI</v>
      </c>
      <c r="G60" s="32">
        <v>4</v>
      </c>
      <c r="H60" s="31" t="s">
        <v>18</v>
      </c>
      <c r="I60" s="29">
        <f>+K60*0.166666666666667</f>
        <v>9118.934644314606</v>
      </c>
      <c r="J60" s="29">
        <f>+K60*0.833333333333333</f>
        <v>45594.673221572921</v>
      </c>
      <c r="K60" s="28">
        <f>+[4]OWP!BX102</f>
        <v>54713.607865887527</v>
      </c>
      <c r="L60" s="27" t="s">
        <v>13</v>
      </c>
      <c r="M60" s="37"/>
      <c r="N60" s="37"/>
      <c r="O60" s="25"/>
    </row>
    <row r="61" spans="1:15" x14ac:dyDescent="0.15">
      <c r="A61" s="4"/>
      <c r="B61" s="4"/>
      <c r="C61" s="33"/>
      <c r="D61" s="33"/>
      <c r="E61" s="4" t="s">
        <v>22</v>
      </c>
      <c r="F61" s="30"/>
      <c r="G61" s="32"/>
      <c r="H61" s="31"/>
      <c r="I61" s="34"/>
      <c r="J61" s="34"/>
      <c r="K61" s="28"/>
      <c r="L61" s="26"/>
      <c r="M61" s="26"/>
      <c r="N61" s="37"/>
      <c r="O61" s="25"/>
    </row>
    <row r="62" spans="1:15" ht="14" x14ac:dyDescent="0.15">
      <c r="A62" s="4">
        <v>4</v>
      </c>
      <c r="B62" s="4" t="s">
        <v>21</v>
      </c>
      <c r="C62" s="33" t="s">
        <v>19</v>
      </c>
      <c r="D62" s="33" t="str">
        <f>+[4]OWP!D104</f>
        <v>Kab.PW.Offc</v>
      </c>
      <c r="E62" s="4"/>
      <c r="F62" s="30" t="str">
        <f>+[4]OWP!F104</f>
        <v>Pelatihan P3A - 5 paket</v>
      </c>
      <c r="G62" s="32">
        <v>5</v>
      </c>
      <c r="H62" s="31" t="s">
        <v>18</v>
      </c>
      <c r="I62" s="29">
        <f>+K62*0.166666666666667</f>
        <v>16666.666666666701</v>
      </c>
      <c r="J62" s="29">
        <f>+K62*0.833333333333333</f>
        <v>83333.333333333299</v>
      </c>
      <c r="K62" s="28">
        <f>+[4]OWP!BX104</f>
        <v>100000</v>
      </c>
      <c r="L62" s="27" t="s">
        <v>13</v>
      </c>
      <c r="M62" s="26"/>
      <c r="N62" s="26"/>
      <c r="O62" s="35"/>
    </row>
    <row r="63" spans="1:15" ht="14" x14ac:dyDescent="0.15">
      <c r="A63" s="4">
        <v>0</v>
      </c>
      <c r="B63" s="4">
        <v>0</v>
      </c>
      <c r="C63" s="33" t="s">
        <v>19</v>
      </c>
      <c r="D63" s="33" t="str">
        <f>+[4]OWP!D105</f>
        <v>Kab.PW.Offc</v>
      </c>
      <c r="E63" s="4"/>
      <c r="F63" s="30" t="str">
        <f>+[4]OWP!F105</f>
        <v>Pelatihan GP3A - 1 paket</v>
      </c>
      <c r="G63" s="32">
        <v>1</v>
      </c>
      <c r="H63" s="31" t="s">
        <v>18</v>
      </c>
      <c r="I63" s="29">
        <f>+K63*0.166666666666667</f>
        <v>3333.3333333333399</v>
      </c>
      <c r="J63" s="29">
        <f>+K63*0.833333333333333</f>
        <v>16666.666666666661</v>
      </c>
      <c r="K63" s="28">
        <f>+[4]OWP!BX105</f>
        <v>20000</v>
      </c>
      <c r="L63" s="27" t="s">
        <v>13</v>
      </c>
      <c r="M63" s="26"/>
      <c r="N63" s="26"/>
      <c r="O63" s="35"/>
    </row>
    <row r="64" spans="1:15" ht="14" x14ac:dyDescent="0.15">
      <c r="A64" s="4">
        <v>0</v>
      </c>
      <c r="B64" s="4">
        <v>0</v>
      </c>
      <c r="C64" s="33" t="s">
        <v>19</v>
      </c>
      <c r="D64" s="33" t="str">
        <f>+[4]OWP!D106</f>
        <v>Kab.PW.Offc</v>
      </c>
      <c r="E64" s="4"/>
      <c r="F64" s="30" t="str">
        <f>+[4]OWP!F106</f>
        <v>Studi banding P3A ke Kabupaten yang berhasil</v>
      </c>
      <c r="G64" s="32">
        <v>1</v>
      </c>
      <c r="H64" s="31" t="s">
        <v>18</v>
      </c>
      <c r="I64" s="29">
        <f>+K64*0.166666666666667</f>
        <v>4166.6666666666752</v>
      </c>
      <c r="J64" s="29">
        <f>+K64*0.833333333333333</f>
        <v>20833.333333333325</v>
      </c>
      <c r="K64" s="28">
        <f>+[4]OWP!BX106</f>
        <v>25000</v>
      </c>
      <c r="L64" s="27" t="s">
        <v>13</v>
      </c>
      <c r="M64" s="26"/>
      <c r="N64" s="26"/>
      <c r="O64" s="35"/>
    </row>
    <row r="65" spans="1:22" x14ac:dyDescent="0.15">
      <c r="A65" s="4"/>
      <c r="B65" s="4"/>
      <c r="C65" s="33"/>
      <c r="D65" s="33"/>
      <c r="E65" s="4" t="s">
        <v>20</v>
      </c>
      <c r="F65" s="30"/>
      <c r="G65" s="32"/>
      <c r="H65" s="31"/>
      <c r="I65" s="34"/>
      <c r="J65" s="34"/>
      <c r="K65" s="28"/>
      <c r="L65" s="26"/>
      <c r="M65" s="26"/>
      <c r="N65" s="26"/>
      <c r="O65" s="35"/>
    </row>
    <row r="66" spans="1:22" ht="14.25" customHeight="1" x14ac:dyDescent="0.15">
      <c r="A66" s="4">
        <v>6</v>
      </c>
      <c r="B66" s="4" t="s">
        <v>16</v>
      </c>
      <c r="C66" s="33" t="s">
        <v>19</v>
      </c>
      <c r="D66" s="33" t="str">
        <f>+[4]OWP!D108</f>
        <v>Kab.PW.Offc</v>
      </c>
      <c r="E66" s="4"/>
      <c r="F66" s="30" t="str">
        <f>+[4]OWP!F108</f>
        <v>Evaluasi Kinerja P3A/GP3A/IP3A</v>
      </c>
      <c r="G66" s="32">
        <v>4</v>
      </c>
      <c r="H66" s="31" t="s">
        <v>18</v>
      </c>
      <c r="I66" s="29">
        <f>+K66*0.166666666666667</f>
        <v>3333.3333333333399</v>
      </c>
      <c r="J66" s="29">
        <f>+K66*0.833333333333333</f>
        <v>16666.666666666661</v>
      </c>
      <c r="K66" s="28">
        <f>+[4]OWP!BX108</f>
        <v>20000</v>
      </c>
      <c r="L66" s="27" t="s">
        <v>13</v>
      </c>
      <c r="M66" s="27" t="s">
        <v>13</v>
      </c>
      <c r="N66" s="27" t="s">
        <v>13</v>
      </c>
      <c r="O66" s="36" t="s">
        <v>13</v>
      </c>
    </row>
    <row r="67" spans="1:22" x14ac:dyDescent="0.15">
      <c r="A67" s="4"/>
      <c r="B67" s="4"/>
      <c r="C67" s="33"/>
      <c r="D67" s="33"/>
      <c r="E67" s="4" t="s">
        <v>17</v>
      </c>
      <c r="F67" s="30"/>
      <c r="G67" s="32"/>
      <c r="H67" s="31"/>
      <c r="I67" s="34"/>
      <c r="J67" s="34"/>
      <c r="K67" s="28"/>
      <c r="L67" s="26"/>
      <c r="M67" s="26"/>
      <c r="N67" s="26"/>
      <c r="O67" s="35"/>
    </row>
    <row r="68" spans="1:22" ht="14" x14ac:dyDescent="0.15">
      <c r="A68" s="4">
        <v>6</v>
      </c>
      <c r="B68" s="4" t="s">
        <v>16</v>
      </c>
      <c r="C68" s="33" t="s">
        <v>15</v>
      </c>
      <c r="D68" s="33" t="str">
        <f>+[4]OWP!D112</f>
        <v>Kab.PW.Offc</v>
      </c>
      <c r="E68" s="4"/>
      <c r="F68" s="30" t="str">
        <f>+[4]OWP!F112</f>
        <v>Rehabilitasi</v>
      </c>
      <c r="G68" s="32">
        <v>7</v>
      </c>
      <c r="H68" s="31" t="s">
        <v>14</v>
      </c>
      <c r="I68" s="29">
        <f>+K68*0.166666666666667</f>
        <v>1984000.000000004</v>
      </c>
      <c r="J68" s="29">
        <f>+K68*0.833333333333333</f>
        <v>9919999.9999999963</v>
      </c>
      <c r="K68" s="28">
        <f>+[4]OWP!BX112</f>
        <v>11904000</v>
      </c>
      <c r="L68" s="26"/>
      <c r="M68" s="27" t="s">
        <v>13</v>
      </c>
      <c r="N68" s="27" t="s">
        <v>13</v>
      </c>
      <c r="O68" s="36" t="s">
        <v>13</v>
      </c>
    </row>
    <row r="69" spans="1:22" ht="15" thickBot="1" x14ac:dyDescent="0.2">
      <c r="A69" s="4">
        <v>0</v>
      </c>
      <c r="B69" s="4">
        <v>0</v>
      </c>
      <c r="C69" s="20" t="s">
        <v>15</v>
      </c>
      <c r="D69" s="20" t="str">
        <f>+[4]OWP!D113</f>
        <v>Kab.PW.Offc</v>
      </c>
      <c r="E69" s="24"/>
      <c r="F69" s="23" t="str">
        <f>+[4]OWP!F113</f>
        <v>Fasilitasi OP</v>
      </c>
      <c r="G69" s="22">
        <v>7</v>
      </c>
      <c r="H69" s="21" t="s">
        <v>14</v>
      </c>
      <c r="I69" s="19">
        <f>+K69*0.166666666666667</f>
        <v>342110.35642388923</v>
      </c>
      <c r="J69" s="19">
        <f>+K69*0.833333333333333</f>
        <v>1710551.7821194422</v>
      </c>
      <c r="K69" s="18">
        <f>+[4]OWP!BX113</f>
        <v>2052662.1385433313</v>
      </c>
      <c r="L69" s="26"/>
      <c r="M69" s="17" t="s">
        <v>13</v>
      </c>
      <c r="N69" s="17" t="s">
        <v>13</v>
      </c>
      <c r="O69" s="36" t="s">
        <v>13</v>
      </c>
    </row>
    <row r="70" spans="1:22" ht="14" thickTop="1" thickBot="1" x14ac:dyDescent="0.2">
      <c r="A70" s="4"/>
      <c r="B70" s="4"/>
      <c r="C70" s="14"/>
      <c r="D70" s="11"/>
      <c r="E70" s="15"/>
      <c r="F70" s="11"/>
      <c r="G70" s="14"/>
      <c r="H70" s="10"/>
      <c r="I70" s="13">
        <f>SUM(I40:I69)</f>
        <v>2552077.51741964</v>
      </c>
      <c r="J70" s="13">
        <f>SUM(J40:J69)</f>
        <v>12760387.58709817</v>
      </c>
      <c r="K70" s="12">
        <f>SUM(K40:K69)</f>
        <v>15312465.10451781</v>
      </c>
      <c r="L70" s="11"/>
      <c r="M70" s="11"/>
      <c r="N70" s="11"/>
      <c r="O70" s="10"/>
    </row>
    <row r="71" spans="1:22" ht="13" thickTop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</row>
    <row r="72" spans="1:22" ht="3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</row>
    <row r="73" spans="1:22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2.2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6" x14ac:dyDescent="0.15">
      <c r="A75" s="4"/>
      <c r="B75" s="4"/>
      <c r="C75" s="8" t="s">
        <v>12</v>
      </c>
      <c r="D75" s="8"/>
      <c r="E75" s="8"/>
      <c r="F75" s="8"/>
      <c r="G75" s="8"/>
      <c r="H75" s="8"/>
      <c r="I75" s="8"/>
      <c r="J75" s="8"/>
      <c r="K75" s="9">
        <f>SUM(K11:K69)</f>
        <v>17144675.10451781</v>
      </c>
      <c r="L75" s="8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6" x14ac:dyDescent="0.15">
      <c r="A76" s="6">
        <v>1</v>
      </c>
      <c r="B76" s="7" t="s">
        <v>11</v>
      </c>
      <c r="C76" s="8" t="s">
        <v>10</v>
      </c>
      <c r="D76" s="8"/>
      <c r="E76" s="8"/>
      <c r="F76" s="8"/>
      <c r="G76" s="8"/>
      <c r="H76" s="8"/>
      <c r="I76" s="8"/>
      <c r="J76" s="8"/>
      <c r="K76" s="8"/>
      <c r="L76" s="8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15">
      <c r="A77" s="6">
        <v>2</v>
      </c>
      <c r="B77" s="7" t="s">
        <v>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15">
      <c r="A78" s="6">
        <v>3</v>
      </c>
      <c r="B78" s="7" t="s">
        <v>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15">
      <c r="A79" s="6">
        <v>4</v>
      </c>
      <c r="B79" s="7" t="s">
        <v>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15">
      <c r="A80" s="6">
        <v>5</v>
      </c>
      <c r="B80" s="5" t="s">
        <v>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15">
      <c r="A81" s="6">
        <v>6</v>
      </c>
      <c r="B81" s="5" t="s">
        <v>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15">
      <c r="A82" s="6">
        <v>7</v>
      </c>
      <c r="B82" s="5" t="s">
        <v>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15">
      <c r="A83" s="6">
        <v>8</v>
      </c>
      <c r="B83" s="7" t="s">
        <v>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15">
      <c r="A84" s="6">
        <v>9</v>
      </c>
      <c r="B84" s="5" t="s">
        <v>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15">
      <c r="A85" s="6">
        <v>10</v>
      </c>
      <c r="B85" s="5" t="s">
        <v>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15">
      <c r="A86" s="6">
        <v>11</v>
      </c>
      <c r="B86" s="5" t="s">
        <v>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.7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.7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14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L97" s="4"/>
      <c r="M97" s="4"/>
      <c r="N97" s="4"/>
    </row>
    <row r="98" spans="1:14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</row>
    <row r="99" spans="1:14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</row>
    <row r="100" spans="1:14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</row>
    <row r="101" spans="1:14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</row>
    <row r="102" spans="1:14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</row>
    <row r="103" spans="1:14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</row>
    <row r="104" spans="1:14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</row>
    <row r="105" spans="1:14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</row>
    <row r="106" spans="1:14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</row>
    <row r="107" spans="1:14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</row>
    <row r="108" spans="1:14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</row>
    <row r="109" spans="1:14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</row>
    <row r="110" spans="1:14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</row>
    <row r="111" spans="1:14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</row>
    <row r="112" spans="1:14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</row>
    <row r="113" spans="1:14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</row>
    <row r="114" spans="1:14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</row>
    <row r="115" spans="1:14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</row>
    <row r="116" spans="1:14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</row>
    <row r="117" spans="1:14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</row>
    <row r="118" spans="1:14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</row>
    <row r="119" spans="1:14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</row>
    <row r="120" spans="1:14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</row>
    <row r="121" spans="1:14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</row>
    <row r="122" spans="1:14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</row>
    <row r="123" spans="1:14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</row>
    <row r="124" spans="1:14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</row>
    <row r="125" spans="1:14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</row>
    <row r="126" spans="1:14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</row>
    <row r="127" spans="1:14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</row>
    <row r="128" spans="1:14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</row>
    <row r="129" spans="1:14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</row>
    <row r="130" spans="1:14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</row>
    <row r="131" spans="1:14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</row>
    <row r="132" spans="1:14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</row>
    <row r="133" spans="1:14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</row>
    <row r="134" spans="1:14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</row>
    <row r="135" spans="1:14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</row>
    <row r="136" spans="1:14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</row>
    <row r="137" spans="1:14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</row>
    <row r="138" spans="1:14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</row>
    <row r="139" spans="1:14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</row>
    <row r="140" spans="1:14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</row>
    <row r="141" spans="1:14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</row>
    <row r="142" spans="1:14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</row>
    <row r="143" spans="1:14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</row>
    <row r="144" spans="1:14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</row>
    <row r="145" spans="1:14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</row>
    <row r="146" spans="1:14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</row>
    <row r="147" spans="1:14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</row>
    <row r="148" spans="1:14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</row>
    <row r="149" spans="1:14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</row>
    <row r="150" spans="1:14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</row>
    <row r="151" spans="1:14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</row>
    <row r="152" spans="1:14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</row>
    <row r="153" spans="1:14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</row>
    <row r="154" spans="1:14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</row>
    <row r="155" spans="1:14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</row>
    <row r="156" spans="1:14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</row>
    <row r="157" spans="1:14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</row>
    <row r="158" spans="1:14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</row>
    <row r="159" spans="1:14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</row>
    <row r="160" spans="1:14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</row>
    <row r="161" spans="1:14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</row>
    <row r="162" spans="1:14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</row>
    <row r="163" spans="1:14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</row>
    <row r="164" spans="1:14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</row>
    <row r="165" spans="1:14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</row>
    <row r="166" spans="1:14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</row>
    <row r="167" spans="1:14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</row>
    <row r="168" spans="1:14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</row>
    <row r="169" spans="1:14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</row>
    <row r="170" spans="1:14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</row>
    <row r="171" spans="1:14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</row>
    <row r="172" spans="1:14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</row>
    <row r="173" spans="1:14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</row>
    <row r="174" spans="1:14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</row>
    <row r="175" spans="1:14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</row>
    <row r="176" spans="1:14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</row>
  </sheetData>
  <mergeCells count="26">
    <mergeCell ref="C1:O1"/>
    <mergeCell ref="C2:O2"/>
    <mergeCell ref="C4:O4"/>
    <mergeCell ref="C5:O5"/>
    <mergeCell ref="C8:C9"/>
    <mergeCell ref="D8:D9"/>
    <mergeCell ref="E8:F9"/>
    <mergeCell ref="L8:O8"/>
    <mergeCell ref="C3:O3"/>
    <mergeCell ref="C7:O7"/>
    <mergeCell ref="C6:O6"/>
    <mergeCell ref="C33:O33"/>
    <mergeCell ref="I37:K37"/>
    <mergeCell ref="G37:H38"/>
    <mergeCell ref="G8:H9"/>
    <mergeCell ref="I8:K8"/>
    <mergeCell ref="L37:O37"/>
    <mergeCell ref="C37:C38"/>
    <mergeCell ref="D37:D38"/>
    <mergeCell ref="E37:F38"/>
    <mergeCell ref="C32:O32"/>
    <mergeCell ref="C36:O36"/>
    <mergeCell ref="C34:O34"/>
    <mergeCell ref="C30:O30"/>
    <mergeCell ref="C35:O35"/>
    <mergeCell ref="C31:O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AS177"/>
  <sheetViews>
    <sheetView showGridLines="0" tabSelected="1" topLeftCell="C1" zoomScale="70" zoomScaleNormal="70" zoomScaleSheetLayoutView="70" zoomScalePageLayoutView="70" workbookViewId="0">
      <selection activeCell="C8" sqref="C8:AA8"/>
    </sheetView>
  </sheetViews>
  <sheetFormatPr baseColWidth="10" defaultColWidth="8.83203125" defaultRowHeight="12" x14ac:dyDescent="0.15"/>
  <cols>
    <col min="1" max="1" width="5.33203125" style="1" hidden="1" customWidth="1"/>
    <col min="2" max="2" width="23.6640625" style="1" hidden="1" customWidth="1"/>
    <col min="3" max="3" width="11" style="1" customWidth="1"/>
    <col min="4" max="4" width="15.33203125" style="1" customWidth="1"/>
    <col min="5" max="5" width="4.5" style="3" customWidth="1"/>
    <col min="6" max="6" width="91.1640625" style="3" customWidth="1"/>
    <col min="7" max="7" width="5.6640625" style="2" bestFit="1" customWidth="1"/>
    <col min="8" max="8" width="9.5" style="1" customWidth="1"/>
    <col min="9" max="9" width="10.1640625" style="1" bestFit="1" customWidth="1"/>
    <col min="10" max="10" width="10.5" style="1" bestFit="1" customWidth="1"/>
    <col min="11" max="11" width="11.1640625" style="1" bestFit="1" customWidth="1"/>
    <col min="12" max="12" width="6.1640625" style="1" customWidth="1"/>
    <col min="13" max="13" width="9.33203125" style="1" bestFit="1" customWidth="1"/>
    <col min="14" max="15" width="7.5" style="1" customWidth="1"/>
    <col min="16" max="16" width="11.6640625" style="1" customWidth="1"/>
    <col min="17" max="17" width="12" style="1" hidden="1" customWidth="1"/>
    <col min="18" max="18" width="6.6640625" style="1" customWidth="1"/>
    <col min="19" max="21" width="9" style="3" customWidth="1"/>
    <col min="22" max="22" width="11.33203125" style="1" customWidth="1"/>
    <col min="23" max="26" width="6.1640625" style="1" customWidth="1"/>
    <col min="27" max="27" width="12" style="1" customWidth="1"/>
    <col min="28" max="28" width="3.5" style="6" customWidth="1"/>
    <col min="29" max="29" width="15.1640625" style="6" customWidth="1"/>
    <col min="30" max="30" width="8.1640625" style="6" customWidth="1"/>
    <col min="31" max="16384" width="8.83203125" style="6"/>
  </cols>
  <sheetData>
    <row r="1" spans="1:45" ht="28.5" customHeight="1" x14ac:dyDescent="0.15"/>
    <row r="2" spans="1:45" s="1" customFormat="1" ht="15.75" customHeight="1" x14ac:dyDescent="0.2">
      <c r="A2" s="4"/>
      <c r="B2" s="4"/>
      <c r="C2" s="167" t="s">
        <v>113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50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1" customFormat="1" ht="15.75" customHeight="1" x14ac:dyDescent="0.2">
      <c r="A3" s="4"/>
      <c r="B3" s="4"/>
      <c r="C3" s="167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5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" customFormat="1" ht="18" x14ac:dyDescent="0.2">
      <c r="A4" s="4"/>
      <c r="B4" s="4"/>
      <c r="C4" s="167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45" s="1" customFormat="1" ht="18" x14ac:dyDescent="0.2">
      <c r="A5" s="4"/>
      <c r="B5" s="4"/>
      <c r="C5" s="167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45" s="1" customFormat="1" ht="15.75" customHeight="1" x14ac:dyDescent="0.2">
      <c r="A6" s="4"/>
      <c r="B6" s="4"/>
      <c r="C6" s="167" t="s">
        <v>70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5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" customFormat="1" ht="19.5" customHeight="1" x14ac:dyDescent="0.2">
      <c r="A7" s="4"/>
      <c r="B7" s="4"/>
      <c r="C7" s="167" t="str">
        <f>+OWP_Revisi!C6</f>
        <v xml:space="preserve">Kabupaten ……………………………………………….. 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 t="s">
        <v>49</v>
      </c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19.5" customHeight="1" thickBot="1" x14ac:dyDescent="0.2">
      <c r="A8" s="4"/>
      <c r="B8" s="4"/>
      <c r="C8" s="200" t="s">
        <v>49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49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" customFormat="1" ht="17" thickTop="1" x14ac:dyDescent="0.15">
      <c r="A9" s="4"/>
      <c r="B9" s="4"/>
      <c r="C9" s="186" t="s">
        <v>104</v>
      </c>
      <c r="D9" s="183" t="s">
        <v>103</v>
      </c>
      <c r="E9" s="177" t="s">
        <v>46</v>
      </c>
      <c r="F9" s="178"/>
      <c r="G9" s="189" t="s">
        <v>102</v>
      </c>
      <c r="H9" s="190"/>
      <c r="I9" s="190"/>
      <c r="J9" s="190"/>
      <c r="K9" s="191"/>
      <c r="L9" s="189" t="s">
        <v>101</v>
      </c>
      <c r="M9" s="190"/>
      <c r="N9" s="190"/>
      <c r="O9" s="190"/>
      <c r="P9" s="191"/>
      <c r="Q9" s="118"/>
      <c r="R9" s="189">
        <v>2018</v>
      </c>
      <c r="S9" s="190"/>
      <c r="T9" s="190"/>
      <c r="U9" s="190"/>
      <c r="V9" s="191"/>
      <c r="W9" s="171" t="s">
        <v>43</v>
      </c>
      <c r="X9" s="172"/>
      <c r="Y9" s="172"/>
      <c r="Z9" s="173"/>
      <c r="AA9" s="168" t="s">
        <v>100</v>
      </c>
      <c r="AB9" s="4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" customFormat="1" ht="15" customHeight="1" x14ac:dyDescent="0.15">
      <c r="C10" s="187"/>
      <c r="D10" s="184"/>
      <c r="E10" s="179"/>
      <c r="F10" s="180"/>
      <c r="G10" s="192" t="s">
        <v>44</v>
      </c>
      <c r="H10" s="193"/>
      <c r="I10" s="194" t="s">
        <v>40</v>
      </c>
      <c r="J10" s="195"/>
      <c r="K10" s="196"/>
      <c r="L10" s="192" t="s">
        <v>44</v>
      </c>
      <c r="M10" s="193"/>
      <c r="N10" s="194" t="s">
        <v>40</v>
      </c>
      <c r="O10" s="195"/>
      <c r="P10" s="196"/>
      <c r="Q10" s="116">
        <v>2017</v>
      </c>
      <c r="R10" s="192" t="s">
        <v>44</v>
      </c>
      <c r="S10" s="193"/>
      <c r="T10" s="194" t="s">
        <v>40</v>
      </c>
      <c r="U10" s="195"/>
      <c r="V10" s="196"/>
      <c r="W10" s="174"/>
      <c r="X10" s="175"/>
      <c r="Y10" s="175"/>
      <c r="Z10" s="176"/>
      <c r="AA10" s="169"/>
      <c r="AB10" s="13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" customFormat="1" x14ac:dyDescent="0.15">
      <c r="C11" s="188"/>
      <c r="D11" s="185"/>
      <c r="E11" s="181"/>
      <c r="F11" s="182"/>
      <c r="G11" s="174"/>
      <c r="H11" s="176"/>
      <c r="I11" s="114" t="s">
        <v>42</v>
      </c>
      <c r="J11" s="113" t="s">
        <v>41</v>
      </c>
      <c r="K11" s="112" t="s">
        <v>40</v>
      </c>
      <c r="L11" s="174"/>
      <c r="M11" s="176"/>
      <c r="N11" s="114" t="s">
        <v>42</v>
      </c>
      <c r="O11" s="113" t="s">
        <v>41</v>
      </c>
      <c r="P11" s="112" t="s">
        <v>40</v>
      </c>
      <c r="Q11" s="115" t="s">
        <v>45</v>
      </c>
      <c r="R11" s="174"/>
      <c r="S11" s="176"/>
      <c r="T11" s="114" t="s">
        <v>42</v>
      </c>
      <c r="U11" s="113" t="s">
        <v>41</v>
      </c>
      <c r="V11" s="112" t="s">
        <v>40</v>
      </c>
      <c r="W11" s="111" t="s">
        <v>99</v>
      </c>
      <c r="X11" s="110" t="s">
        <v>98</v>
      </c>
      <c r="Y11" s="110" t="s">
        <v>97</v>
      </c>
      <c r="Z11" s="109" t="s">
        <v>96</v>
      </c>
      <c r="AA11" s="170"/>
      <c r="AB11" s="135"/>
      <c r="AC11" s="6"/>
      <c r="AD11" s="6"/>
      <c r="AE11" s="6"/>
      <c r="AF11" s="6"/>
    </row>
    <row r="12" spans="1:45" ht="13" thickBot="1" x14ac:dyDescent="0.2">
      <c r="A12" s="134"/>
      <c r="B12" s="134"/>
      <c r="C12" s="107">
        <v>1</v>
      </c>
      <c r="D12" s="108">
        <v>2</v>
      </c>
      <c r="E12" s="197">
        <v>3</v>
      </c>
      <c r="F12" s="198"/>
      <c r="G12" s="197">
        <v>4</v>
      </c>
      <c r="H12" s="198"/>
      <c r="I12" s="107">
        <v>5</v>
      </c>
      <c r="J12" s="106">
        <v>6</v>
      </c>
      <c r="K12" s="105">
        <v>7</v>
      </c>
      <c r="L12" s="197">
        <v>8</v>
      </c>
      <c r="M12" s="198"/>
      <c r="N12" s="107">
        <v>9</v>
      </c>
      <c r="O12" s="106">
        <v>10</v>
      </c>
      <c r="P12" s="105">
        <v>11</v>
      </c>
      <c r="Q12" s="107">
        <v>8</v>
      </c>
      <c r="R12" s="197">
        <v>12</v>
      </c>
      <c r="S12" s="198"/>
      <c r="T12" s="107">
        <v>13</v>
      </c>
      <c r="U12" s="106">
        <v>14</v>
      </c>
      <c r="V12" s="105">
        <v>15</v>
      </c>
      <c r="W12" s="197">
        <v>16</v>
      </c>
      <c r="X12" s="199"/>
      <c r="Y12" s="199"/>
      <c r="Z12" s="198"/>
      <c r="AA12" s="103">
        <v>17</v>
      </c>
      <c r="AB12" s="133"/>
    </row>
    <row r="13" spans="1:45" ht="13" thickTop="1" x14ac:dyDescent="0.15">
      <c r="A13" s="4"/>
      <c r="B13" s="4"/>
      <c r="C13" s="56" t="s">
        <v>38</v>
      </c>
      <c r="D13" s="40"/>
      <c r="E13" s="61" t="s">
        <v>39</v>
      </c>
      <c r="F13" s="40"/>
      <c r="G13" s="55"/>
      <c r="H13" s="59"/>
      <c r="I13" s="90"/>
      <c r="J13" s="29"/>
      <c r="K13" s="58"/>
      <c r="L13" s="55"/>
      <c r="M13" s="59"/>
      <c r="N13" s="29"/>
      <c r="O13" s="29"/>
      <c r="P13" s="58"/>
      <c r="Q13" s="132"/>
      <c r="R13" s="55"/>
      <c r="S13" s="59"/>
      <c r="T13" s="29"/>
      <c r="U13" s="29"/>
      <c r="V13" s="58"/>
      <c r="W13" s="132"/>
      <c r="X13" s="131"/>
      <c r="Y13" s="131"/>
      <c r="Z13" s="130"/>
      <c r="AA13" s="129"/>
      <c r="AB13" s="39"/>
    </row>
    <row r="14" spans="1:45" x14ac:dyDescent="0.15">
      <c r="A14" s="4">
        <v>0</v>
      </c>
      <c r="B14" s="4">
        <v>0</v>
      </c>
      <c r="C14" s="56" t="s">
        <v>38</v>
      </c>
      <c r="D14" s="40" t="s">
        <v>0</v>
      </c>
      <c r="E14" s="39"/>
      <c r="F14" s="40" t="s">
        <v>69</v>
      </c>
      <c r="G14" s="55">
        <v>1</v>
      </c>
      <c r="H14" s="40" t="s">
        <v>18</v>
      </c>
      <c r="I14" s="90">
        <f>+K14*0.166666666666667</f>
        <v>3333.3333333333399</v>
      </c>
      <c r="J14" s="29">
        <f>+K14*0.833333333333333</f>
        <v>16666.666666666661</v>
      </c>
      <c r="K14" s="28">
        <f>+OWP_Revisi!K11</f>
        <v>20000</v>
      </c>
      <c r="L14" s="55"/>
      <c r="M14" s="40" t="str">
        <f>+H14</f>
        <v>Laporan</v>
      </c>
      <c r="N14" s="29">
        <f>+P14*0.166666666666667</f>
        <v>0</v>
      </c>
      <c r="O14" s="29">
        <f>+P14*0.833333333333333</f>
        <v>0</v>
      </c>
      <c r="P14" s="28">
        <v>0</v>
      </c>
      <c r="Q14" s="123">
        <v>20000</v>
      </c>
      <c r="R14" s="55"/>
      <c r="S14" s="40" t="str">
        <f>+H14</f>
        <v>Laporan</v>
      </c>
      <c r="T14" s="29">
        <f>+V14*0.166666666666667</f>
        <v>0</v>
      </c>
      <c r="U14" s="29">
        <f>+V14*0.833333333333333</f>
        <v>0</v>
      </c>
      <c r="V14" s="28">
        <f>+R14*Q14</f>
        <v>0</v>
      </c>
      <c r="W14" s="88"/>
      <c r="X14" s="29"/>
      <c r="Y14" s="122"/>
      <c r="Z14" s="86"/>
      <c r="AA14" s="56"/>
      <c r="AB14" s="62"/>
    </row>
    <row r="15" spans="1:45" x14ac:dyDescent="0.15">
      <c r="A15" s="4">
        <v>0</v>
      </c>
      <c r="B15" s="4">
        <v>0</v>
      </c>
      <c r="C15" s="56" t="s">
        <v>38</v>
      </c>
      <c r="D15" s="40" t="s">
        <v>0</v>
      </c>
      <c r="E15" s="39"/>
      <c r="F15" s="40" t="s">
        <v>111</v>
      </c>
      <c r="G15" s="55">
        <v>8</v>
      </c>
      <c r="H15" s="40" t="s">
        <v>18</v>
      </c>
      <c r="I15" s="90">
        <f>+K15*0.166666666666667</f>
        <v>6666.6666666666797</v>
      </c>
      <c r="J15" s="29">
        <f>+K15*0.833333333333333</f>
        <v>33333.333333333321</v>
      </c>
      <c r="K15" s="28">
        <f>+OWP_Revisi!K12</f>
        <v>40000</v>
      </c>
      <c r="L15" s="55"/>
      <c r="M15" s="40" t="str">
        <f>+H15</f>
        <v>Laporan</v>
      </c>
      <c r="N15" s="29">
        <f>+P15*0.166666666666667</f>
        <v>0</v>
      </c>
      <c r="O15" s="29">
        <f>+P15*0.833333333333333</f>
        <v>0</v>
      </c>
      <c r="P15" s="28">
        <v>0</v>
      </c>
      <c r="Q15" s="123">
        <v>5000</v>
      </c>
      <c r="R15" s="55"/>
      <c r="S15" s="40" t="str">
        <f>+H15</f>
        <v>Laporan</v>
      </c>
      <c r="T15" s="29">
        <f>+V15*0.166666666666667</f>
        <v>0</v>
      </c>
      <c r="U15" s="29">
        <f>+V15*0.833333333333333</f>
        <v>0</v>
      </c>
      <c r="V15" s="28">
        <f>+R15*Q15</f>
        <v>0</v>
      </c>
      <c r="W15" s="88"/>
      <c r="X15" s="29"/>
      <c r="Y15" s="122"/>
      <c r="Z15" s="86"/>
      <c r="AA15" s="56"/>
      <c r="AB15" s="62"/>
    </row>
    <row r="16" spans="1:45" x14ac:dyDescent="0.15">
      <c r="A16" s="4"/>
      <c r="B16" s="4"/>
      <c r="C16" s="56" t="s">
        <v>36</v>
      </c>
      <c r="D16" s="40"/>
      <c r="E16" s="39" t="s">
        <v>37</v>
      </c>
      <c r="F16" s="40"/>
      <c r="G16" s="55"/>
      <c r="H16" s="40"/>
      <c r="I16" s="90"/>
      <c r="J16" s="29"/>
      <c r="K16" s="28"/>
      <c r="L16" s="55"/>
      <c r="M16" s="40"/>
      <c r="N16" s="29"/>
      <c r="O16" s="29"/>
      <c r="P16" s="28"/>
      <c r="Q16" s="123"/>
      <c r="R16" s="55"/>
      <c r="S16" s="40"/>
      <c r="T16" s="29"/>
      <c r="U16" s="29"/>
      <c r="V16" s="28"/>
      <c r="W16" s="88"/>
      <c r="X16" s="29"/>
      <c r="Y16" s="122"/>
      <c r="Z16" s="86"/>
      <c r="AA16" s="56"/>
      <c r="AB16" s="62"/>
    </row>
    <row r="17" spans="1:31" x14ac:dyDescent="0.15">
      <c r="A17" s="4">
        <v>0</v>
      </c>
      <c r="B17" s="4">
        <v>0</v>
      </c>
      <c r="C17" s="56" t="s">
        <v>36</v>
      </c>
      <c r="D17" s="40" t="s">
        <v>0</v>
      </c>
      <c r="E17" s="39"/>
      <c r="F17" s="40" t="s">
        <v>68</v>
      </c>
      <c r="G17" s="55">
        <v>1</v>
      </c>
      <c r="H17" s="40" t="s">
        <v>18</v>
      </c>
      <c r="I17" s="90">
        <f>+K17*0.166666666666667</f>
        <v>1666.6666666666699</v>
      </c>
      <c r="J17" s="29">
        <f>+K17*0.833333333333333</f>
        <v>8333.3333333333303</v>
      </c>
      <c r="K17" s="28">
        <f>+OWP_Revisi!K14</f>
        <v>10000</v>
      </c>
      <c r="L17" s="55"/>
      <c r="M17" s="40" t="str">
        <f>+H17</f>
        <v>Laporan</v>
      </c>
      <c r="N17" s="29">
        <f>+P17*0.166666666666667</f>
        <v>0</v>
      </c>
      <c r="O17" s="29">
        <f>+P17*0.833333333333333</f>
        <v>0</v>
      </c>
      <c r="P17" s="28">
        <v>0</v>
      </c>
      <c r="Q17" s="123">
        <v>10000</v>
      </c>
      <c r="R17" s="55"/>
      <c r="S17" s="40" t="str">
        <f>+H17</f>
        <v>Laporan</v>
      </c>
      <c r="T17" s="29">
        <f>+V17*0.166666666666667</f>
        <v>0</v>
      </c>
      <c r="U17" s="29">
        <f>+V17*0.833333333333333</f>
        <v>0</v>
      </c>
      <c r="V17" s="28">
        <f>+R17*Q17</f>
        <v>0</v>
      </c>
      <c r="W17" s="88"/>
      <c r="X17" s="29"/>
      <c r="Y17" s="122"/>
      <c r="Z17" s="86"/>
      <c r="AA17" s="56"/>
      <c r="AB17" s="62"/>
    </row>
    <row r="18" spans="1:31" x14ac:dyDescent="0.15">
      <c r="A18" s="4">
        <v>0</v>
      </c>
      <c r="B18" s="4">
        <v>0</v>
      </c>
      <c r="C18" s="56" t="s">
        <v>36</v>
      </c>
      <c r="D18" s="40" t="s">
        <v>0</v>
      </c>
      <c r="E18" s="39"/>
      <c r="F18" s="40" t="s">
        <v>67</v>
      </c>
      <c r="G18" s="55">
        <v>1</v>
      </c>
      <c r="H18" s="40" t="s">
        <v>18</v>
      </c>
      <c r="I18" s="90">
        <f>+K18*0.166666666666667</f>
        <v>5833.3333333333449</v>
      </c>
      <c r="J18" s="29">
        <f>+K18*0.833333333333333</f>
        <v>29166.666666666657</v>
      </c>
      <c r="K18" s="28">
        <f>+OWP_Revisi!K15</f>
        <v>35000</v>
      </c>
      <c r="L18" s="55"/>
      <c r="M18" s="40" t="str">
        <f>+H18</f>
        <v>Laporan</v>
      </c>
      <c r="N18" s="29">
        <f>+P18*0.166666666666667</f>
        <v>0</v>
      </c>
      <c r="O18" s="29">
        <f>+P18*0.833333333333333</f>
        <v>0</v>
      </c>
      <c r="P18" s="28">
        <v>0</v>
      </c>
      <c r="Q18" s="123">
        <v>35000</v>
      </c>
      <c r="R18" s="55"/>
      <c r="S18" s="40" t="str">
        <f>+H18</f>
        <v>Laporan</v>
      </c>
      <c r="T18" s="29">
        <f>+V18*0.166666666666667</f>
        <v>0</v>
      </c>
      <c r="U18" s="29">
        <f>+V18*0.833333333333333</f>
        <v>0</v>
      </c>
      <c r="V18" s="28">
        <f>+R18*Q18</f>
        <v>0</v>
      </c>
      <c r="W18" s="88"/>
      <c r="X18" s="29"/>
      <c r="Y18" s="122"/>
      <c r="Z18" s="86"/>
      <c r="AA18" s="56"/>
      <c r="AB18" s="62"/>
    </row>
    <row r="19" spans="1:31" x14ac:dyDescent="0.15">
      <c r="A19" s="4">
        <v>4</v>
      </c>
      <c r="B19" s="4" t="s">
        <v>21</v>
      </c>
      <c r="C19" s="56" t="s">
        <v>36</v>
      </c>
      <c r="D19" s="40" t="s">
        <v>0</v>
      </c>
      <c r="E19" s="39"/>
      <c r="F19" s="40" t="s">
        <v>66</v>
      </c>
      <c r="G19" s="55">
        <v>1</v>
      </c>
      <c r="H19" s="40" t="s">
        <v>18</v>
      </c>
      <c r="I19" s="90">
        <f>+K19*0.166666666666667</f>
        <v>10000.00000000002</v>
      </c>
      <c r="J19" s="29">
        <f>+K19*0.833333333333333</f>
        <v>49999.999999999985</v>
      </c>
      <c r="K19" s="28">
        <v>60000</v>
      </c>
      <c r="L19" s="55"/>
      <c r="M19" s="40" t="str">
        <f>+H19</f>
        <v>Laporan</v>
      </c>
      <c r="N19" s="29">
        <f>+P19*0.166666666666667</f>
        <v>0</v>
      </c>
      <c r="O19" s="29">
        <f>+P19*0.833333333333333</f>
        <v>0</v>
      </c>
      <c r="P19" s="28">
        <v>0</v>
      </c>
      <c r="Q19" s="123">
        <v>60000</v>
      </c>
      <c r="R19" s="55"/>
      <c r="S19" s="40" t="str">
        <f>+H19</f>
        <v>Laporan</v>
      </c>
      <c r="T19" s="29">
        <f>+V19*0.166666666666667</f>
        <v>0</v>
      </c>
      <c r="U19" s="29">
        <f>+V19*0.833333333333333</f>
        <v>0</v>
      </c>
      <c r="V19" s="28">
        <f>+R19*Q19</f>
        <v>0</v>
      </c>
      <c r="W19" s="128"/>
      <c r="X19" s="29"/>
      <c r="Y19" s="127"/>
      <c r="Z19" s="126"/>
      <c r="AA19" s="56"/>
      <c r="AB19" s="37"/>
      <c r="AE19" s="37"/>
    </row>
    <row r="20" spans="1:31" x14ac:dyDescent="0.15">
      <c r="A20" s="57"/>
      <c r="B20" s="57"/>
      <c r="C20" s="56" t="s">
        <v>64</v>
      </c>
      <c r="D20" s="40"/>
      <c r="E20" s="39" t="s">
        <v>65</v>
      </c>
      <c r="F20" s="40"/>
      <c r="G20" s="55"/>
      <c r="H20" s="40"/>
      <c r="I20" s="90"/>
      <c r="J20" s="29"/>
      <c r="K20" s="28"/>
      <c r="L20" s="55"/>
      <c r="M20" s="40"/>
      <c r="N20" s="29"/>
      <c r="O20" s="29"/>
      <c r="P20" s="28"/>
      <c r="Q20" s="123"/>
      <c r="R20" s="55"/>
      <c r="S20" s="40"/>
      <c r="T20" s="29"/>
      <c r="U20" s="29"/>
      <c r="V20" s="28"/>
      <c r="W20" s="88"/>
      <c r="X20" s="29"/>
      <c r="Y20" s="122"/>
      <c r="Z20" s="86"/>
      <c r="AA20" s="56"/>
      <c r="AB20" s="62"/>
    </row>
    <row r="21" spans="1:31" x14ac:dyDescent="0.15">
      <c r="A21" s="57"/>
      <c r="B21" s="57"/>
      <c r="C21" s="56" t="s">
        <v>64</v>
      </c>
      <c r="D21" s="40" t="s">
        <v>0</v>
      </c>
      <c r="E21" s="39"/>
      <c r="F21" s="40" t="s">
        <v>63</v>
      </c>
      <c r="G21" s="55">
        <v>1</v>
      </c>
      <c r="H21" s="40" t="s">
        <v>18</v>
      </c>
      <c r="I21" s="90">
        <f>+K21*0.166666666666667</f>
        <v>2500.000000000005</v>
      </c>
      <c r="J21" s="29">
        <f>+K21*0.833333333333333</f>
        <v>12499.999999999996</v>
      </c>
      <c r="K21" s="28">
        <f>+OWP_Revisi!K18</f>
        <v>15000</v>
      </c>
      <c r="L21" s="55"/>
      <c r="M21" s="40" t="str">
        <f>+H21</f>
        <v>Laporan</v>
      </c>
      <c r="N21" s="29">
        <f>+P21*0.166666666666667</f>
        <v>0</v>
      </c>
      <c r="O21" s="29">
        <f>+P21*0.833333333333333</f>
        <v>0</v>
      </c>
      <c r="P21" s="28">
        <v>0</v>
      </c>
      <c r="Q21" s="123">
        <v>15000</v>
      </c>
      <c r="R21" s="55"/>
      <c r="S21" s="40" t="str">
        <f>+H21</f>
        <v>Laporan</v>
      </c>
      <c r="T21" s="29">
        <f>+V21*0.166666666666667</f>
        <v>0</v>
      </c>
      <c r="U21" s="29">
        <f>+V21*0.833333333333333</f>
        <v>0</v>
      </c>
      <c r="V21" s="28">
        <f>+R21*Q21</f>
        <v>0</v>
      </c>
      <c r="W21" s="88"/>
      <c r="X21" s="29"/>
      <c r="Y21" s="122"/>
      <c r="Z21" s="86"/>
      <c r="AA21" s="56"/>
      <c r="AB21" s="62"/>
    </row>
    <row r="22" spans="1:31" x14ac:dyDescent="0.15">
      <c r="A22" s="57"/>
      <c r="B22" s="57"/>
      <c r="C22" s="56" t="s">
        <v>61</v>
      </c>
      <c r="D22" s="40"/>
      <c r="E22" s="39" t="s">
        <v>62</v>
      </c>
      <c r="F22" s="40"/>
      <c r="G22" s="55">
        <v>1</v>
      </c>
      <c r="H22" s="40" t="s">
        <v>33</v>
      </c>
      <c r="I22" s="90">
        <f>+K22*0.166666666666667</f>
        <v>96625.000000000189</v>
      </c>
      <c r="J22" s="29">
        <f>+K22*0.833333333333333</f>
        <v>483124.99999999983</v>
      </c>
      <c r="K22" s="28">
        <v>579750</v>
      </c>
      <c r="L22" s="55"/>
      <c r="M22" s="40" t="s">
        <v>33</v>
      </c>
      <c r="N22" s="90">
        <f>+P22*0.166666666666667</f>
        <v>0</v>
      </c>
      <c r="O22" s="29">
        <f>+P22*0.833333333333333</f>
        <v>0</v>
      </c>
      <c r="P22" s="28">
        <v>0</v>
      </c>
      <c r="Q22" s="123"/>
      <c r="R22" s="55"/>
      <c r="S22" s="40" t="s">
        <v>33</v>
      </c>
      <c r="T22" s="90">
        <f>+V22*0.166666666666667</f>
        <v>0</v>
      </c>
      <c r="U22" s="29">
        <f>+V22*0.833333333333333</f>
        <v>0</v>
      </c>
      <c r="V22" s="28">
        <v>0</v>
      </c>
      <c r="W22" s="128"/>
      <c r="X22" s="29"/>
      <c r="Y22" s="127"/>
      <c r="Z22" s="126"/>
      <c r="AA22" s="56"/>
      <c r="AB22" s="37"/>
      <c r="AE22" s="37"/>
    </row>
    <row r="23" spans="1:31" x14ac:dyDescent="0.15">
      <c r="A23" s="57"/>
      <c r="B23" s="57"/>
      <c r="C23" s="56" t="s">
        <v>57</v>
      </c>
      <c r="D23" s="40"/>
      <c r="E23" s="39" t="s">
        <v>60</v>
      </c>
      <c r="F23" s="40"/>
      <c r="G23" s="55"/>
      <c r="H23" s="40"/>
      <c r="I23" s="90"/>
      <c r="J23" s="29"/>
      <c r="K23" s="28"/>
      <c r="L23" s="55"/>
      <c r="M23" s="40"/>
      <c r="N23" s="29"/>
      <c r="O23" s="29"/>
      <c r="P23" s="28"/>
      <c r="Q23" s="125"/>
      <c r="R23" s="55"/>
      <c r="S23" s="40"/>
      <c r="T23" s="29"/>
      <c r="U23" s="29"/>
      <c r="V23" s="28"/>
      <c r="W23" s="88"/>
      <c r="X23" s="29"/>
      <c r="Y23" s="122"/>
      <c r="Z23" s="86"/>
      <c r="AA23" s="124"/>
      <c r="AB23" s="62"/>
    </row>
    <row r="24" spans="1:31" x14ac:dyDescent="0.15">
      <c r="A24" s="57"/>
      <c r="B24" s="57"/>
      <c r="C24" s="56" t="s">
        <v>57</v>
      </c>
      <c r="D24" s="40" t="s">
        <v>0</v>
      </c>
      <c r="E24" s="39"/>
      <c r="F24" s="40" t="s">
        <v>59</v>
      </c>
      <c r="G24" s="55"/>
      <c r="H24" s="40" t="s">
        <v>18</v>
      </c>
      <c r="I24" s="90">
        <f>+K24*0.166666666666667</f>
        <v>14316.666666666695</v>
      </c>
      <c r="J24" s="29">
        <f>+K24*0.833333333333333</f>
        <v>71583.333333333314</v>
      </c>
      <c r="K24" s="28">
        <f>+OWP_Revisi!K21</f>
        <v>85900</v>
      </c>
      <c r="L24" s="55"/>
      <c r="M24" s="40" t="str">
        <f>+H24</f>
        <v>Laporan</v>
      </c>
      <c r="N24" s="29">
        <f>+P24*0.166666666666667</f>
        <v>0</v>
      </c>
      <c r="O24" s="29">
        <f>+P24*0.833333333333333</f>
        <v>0</v>
      </c>
      <c r="P24" s="28">
        <v>0</v>
      </c>
      <c r="Q24" s="123">
        <v>25</v>
      </c>
      <c r="R24" s="55"/>
      <c r="S24" s="40" t="str">
        <f>+H24</f>
        <v>Laporan</v>
      </c>
      <c r="T24" s="29">
        <f>+V24*0.166666666666667</f>
        <v>0</v>
      </c>
      <c r="U24" s="29">
        <f>+V24*0.833333333333333</f>
        <v>0</v>
      </c>
      <c r="V24" s="28">
        <f>+R24*Q24</f>
        <v>0</v>
      </c>
      <c r="W24" s="88"/>
      <c r="X24" s="29"/>
      <c r="Y24" s="122"/>
      <c r="Z24" s="86"/>
      <c r="AA24" s="56"/>
      <c r="AB24" s="62"/>
    </row>
    <row r="25" spans="1:31" x14ac:dyDescent="0.15">
      <c r="A25" s="4"/>
      <c r="B25" s="4"/>
      <c r="C25" s="56" t="s">
        <v>57</v>
      </c>
      <c r="D25" s="40" t="s">
        <v>0</v>
      </c>
      <c r="E25" s="39"/>
      <c r="F25" s="40" t="s">
        <v>58</v>
      </c>
      <c r="G25" s="55"/>
      <c r="H25" s="40" t="s">
        <v>18</v>
      </c>
      <c r="I25" s="90">
        <f>+K25*0.166666666666667</f>
        <v>4299.1666666666752</v>
      </c>
      <c r="J25" s="29">
        <f>+K25*0.833333333333333</f>
        <v>21495.833333333325</v>
      </c>
      <c r="K25" s="28">
        <f>+OWP_Revisi!K22</f>
        <v>25795</v>
      </c>
      <c r="L25" s="55"/>
      <c r="M25" s="40" t="str">
        <f>+H25</f>
        <v>Laporan</v>
      </c>
      <c r="N25" s="29">
        <f>+P25*0.166666666666667</f>
        <v>0</v>
      </c>
      <c r="O25" s="29">
        <f>+P25*0.833333333333333</f>
        <v>0</v>
      </c>
      <c r="P25" s="28">
        <v>0</v>
      </c>
      <c r="Q25" s="123">
        <v>17.5</v>
      </c>
      <c r="R25" s="55"/>
      <c r="S25" s="40" t="str">
        <f>+H25</f>
        <v>Laporan</v>
      </c>
      <c r="T25" s="29">
        <f>+V25*0.166666666666667</f>
        <v>0</v>
      </c>
      <c r="U25" s="29">
        <f>+V25*0.833333333333333</f>
        <v>0</v>
      </c>
      <c r="V25" s="28">
        <f>+R25*Q25</f>
        <v>0</v>
      </c>
      <c r="W25" s="88"/>
      <c r="X25" s="29"/>
      <c r="Y25" s="122"/>
      <c r="Z25" s="86"/>
      <c r="AA25" s="56"/>
      <c r="AB25" s="62"/>
    </row>
    <row r="26" spans="1:31" x14ac:dyDescent="0.15">
      <c r="A26" s="4"/>
      <c r="B26" s="4"/>
      <c r="C26" s="56" t="s">
        <v>57</v>
      </c>
      <c r="D26" s="40" t="s">
        <v>0</v>
      </c>
      <c r="E26" s="39"/>
      <c r="F26" s="40" t="s">
        <v>56</v>
      </c>
      <c r="G26" s="55"/>
      <c r="H26" s="40" t="s">
        <v>18</v>
      </c>
      <c r="I26" s="90">
        <f>+K26*0.166666666666667</f>
        <v>4110.0000000000082</v>
      </c>
      <c r="J26" s="29">
        <f>+K26*0.833333333333333</f>
        <v>20549.999999999993</v>
      </c>
      <c r="K26" s="28">
        <f>+OWP_Revisi!K23</f>
        <v>24660</v>
      </c>
      <c r="L26" s="55"/>
      <c r="M26" s="40" t="str">
        <f>+H26</f>
        <v>Laporan</v>
      </c>
      <c r="N26" s="29">
        <f>+P26*0.166666666666667</f>
        <v>0</v>
      </c>
      <c r="O26" s="29">
        <f>+P26*0.833333333333333</f>
        <v>0</v>
      </c>
      <c r="P26" s="28">
        <v>0</v>
      </c>
      <c r="Q26" s="123">
        <v>15</v>
      </c>
      <c r="R26" s="55"/>
      <c r="S26" s="40" t="str">
        <f>+H26</f>
        <v>Laporan</v>
      </c>
      <c r="T26" s="29">
        <f>+V26*0.166666666666667</f>
        <v>0</v>
      </c>
      <c r="U26" s="29">
        <f>+V26*0.833333333333333</f>
        <v>0</v>
      </c>
      <c r="V26" s="28">
        <f>+R26*Q26</f>
        <v>0</v>
      </c>
      <c r="W26" s="88"/>
      <c r="X26" s="29"/>
      <c r="Y26" s="122"/>
      <c r="Z26" s="86"/>
      <c r="AA26" s="56"/>
      <c r="AB26" s="62"/>
    </row>
    <row r="27" spans="1:31" x14ac:dyDescent="0.15">
      <c r="A27" s="4"/>
      <c r="B27" s="4"/>
      <c r="C27" s="56"/>
      <c r="D27" s="40"/>
      <c r="E27" s="39"/>
      <c r="F27" s="40"/>
      <c r="G27" s="55"/>
      <c r="H27" s="40"/>
      <c r="I27" s="90"/>
      <c r="J27" s="29"/>
      <c r="K27" s="28"/>
      <c r="L27" s="55"/>
      <c r="M27" s="40"/>
      <c r="N27" s="29"/>
      <c r="O27" s="29"/>
      <c r="P27" s="28"/>
      <c r="Q27" s="123"/>
      <c r="R27" s="55"/>
      <c r="S27" s="40"/>
      <c r="T27" s="29"/>
      <c r="U27" s="29"/>
      <c r="V27" s="28"/>
      <c r="W27" s="88"/>
      <c r="X27" s="29"/>
      <c r="Y27" s="122"/>
      <c r="Z27" s="86"/>
      <c r="AA27" s="56"/>
      <c r="AB27" s="62"/>
    </row>
    <row r="28" spans="1:31" x14ac:dyDescent="0.15">
      <c r="A28" s="4"/>
      <c r="B28" s="4"/>
      <c r="C28" s="56" t="s">
        <v>30</v>
      </c>
      <c r="D28" s="40"/>
      <c r="E28" s="39" t="s">
        <v>55</v>
      </c>
      <c r="F28" s="40"/>
      <c r="G28" s="55"/>
      <c r="H28" s="40"/>
      <c r="I28" s="90"/>
      <c r="J28" s="29"/>
      <c r="K28" s="28"/>
      <c r="L28" s="55"/>
      <c r="M28" s="40"/>
      <c r="N28" s="29"/>
      <c r="O28" s="29"/>
      <c r="P28" s="28"/>
      <c r="Q28" s="123"/>
      <c r="R28" s="55"/>
      <c r="S28" s="40"/>
      <c r="T28" s="29"/>
      <c r="U28" s="29"/>
      <c r="V28" s="28"/>
      <c r="W28" s="88"/>
      <c r="X28" s="29"/>
      <c r="Y28" s="122"/>
      <c r="Z28" s="86"/>
      <c r="AA28" s="56"/>
      <c r="AB28" s="62"/>
    </row>
    <row r="29" spans="1:31" x14ac:dyDescent="0.15">
      <c r="A29" s="4"/>
      <c r="B29" s="4"/>
      <c r="C29" s="56" t="s">
        <v>30</v>
      </c>
      <c r="D29" s="40" t="s">
        <v>0</v>
      </c>
      <c r="E29" s="39"/>
      <c r="F29" s="40" t="s">
        <v>54</v>
      </c>
      <c r="G29" s="55">
        <v>1</v>
      </c>
      <c r="H29" s="40" t="s">
        <v>18</v>
      </c>
      <c r="I29" s="90">
        <f>+K29*0.166666666666667</f>
        <v>833.33333333333496</v>
      </c>
      <c r="J29" s="29">
        <f>+K29*0.833333333333333</f>
        <v>4166.6666666666652</v>
      </c>
      <c r="K29" s="28">
        <f>+OWP_Revisi!K25</f>
        <v>5000</v>
      </c>
      <c r="L29" s="55"/>
      <c r="M29" s="40" t="str">
        <f>+H29</f>
        <v>Laporan</v>
      </c>
      <c r="N29" s="29">
        <f>+P29*0.166666666666667</f>
        <v>0</v>
      </c>
      <c r="O29" s="29">
        <f>+P29*0.833333333333333</f>
        <v>0</v>
      </c>
      <c r="P29" s="28">
        <v>0</v>
      </c>
      <c r="Q29" s="123">
        <v>5000</v>
      </c>
      <c r="R29" s="55"/>
      <c r="S29" s="40" t="str">
        <f>+H29</f>
        <v>Laporan</v>
      </c>
      <c r="T29" s="29">
        <f>+V29*0.166666666666667</f>
        <v>0</v>
      </c>
      <c r="U29" s="29">
        <f>+V29*0.833333333333333</f>
        <v>0</v>
      </c>
      <c r="V29" s="28">
        <f>+R29*Q29</f>
        <v>0</v>
      </c>
      <c r="W29" s="88"/>
      <c r="X29" s="29"/>
      <c r="Y29" s="122"/>
      <c r="Z29" s="86"/>
      <c r="AA29" s="56"/>
      <c r="AB29" s="62"/>
    </row>
    <row r="30" spans="1:31" ht="13" thickBot="1" x14ac:dyDescent="0.2">
      <c r="A30" s="4">
        <v>8</v>
      </c>
      <c r="B30" s="4" t="s">
        <v>23</v>
      </c>
      <c r="C30" s="53" t="s">
        <v>30</v>
      </c>
      <c r="D30" s="53" t="s">
        <v>0</v>
      </c>
      <c r="E30" s="51"/>
      <c r="F30" s="54" t="s">
        <v>53</v>
      </c>
      <c r="G30" s="52">
        <v>1</v>
      </c>
      <c r="H30" s="54" t="s">
        <v>18</v>
      </c>
      <c r="I30" s="76">
        <f>+K30*0.166666666666667</f>
        <v>2500.000000000005</v>
      </c>
      <c r="J30" s="75">
        <f>+K30*0.833333333333333</f>
        <v>12499.999999999996</v>
      </c>
      <c r="K30" s="74">
        <f>+OWP_Revisi!K26</f>
        <v>15000</v>
      </c>
      <c r="L30" s="52"/>
      <c r="M30" s="54" t="str">
        <f>+H30</f>
        <v>Laporan</v>
      </c>
      <c r="N30" s="75">
        <f>+P30*0.166666666666667</f>
        <v>0</v>
      </c>
      <c r="O30" s="75">
        <f>+P30*0.833333333333333</f>
        <v>0</v>
      </c>
      <c r="P30" s="84">
        <v>0</v>
      </c>
      <c r="Q30" s="77">
        <v>15000</v>
      </c>
      <c r="R30" s="52"/>
      <c r="S30" s="54" t="str">
        <f>+H30</f>
        <v>Laporan</v>
      </c>
      <c r="T30" s="75">
        <f>+V30*0.166666666666667</f>
        <v>0</v>
      </c>
      <c r="U30" s="75">
        <f>+V30*0.833333333333333</f>
        <v>0</v>
      </c>
      <c r="V30" s="74">
        <f>+R30*Q30</f>
        <v>0</v>
      </c>
      <c r="W30" s="83"/>
      <c r="X30" s="121"/>
      <c r="Y30" s="121"/>
      <c r="Z30" s="81"/>
      <c r="AA30" s="53"/>
      <c r="AB30" s="62"/>
    </row>
    <row r="31" spans="1:31" ht="14" thickTop="1" thickBot="1" x14ac:dyDescent="0.2">
      <c r="A31" s="4"/>
      <c r="B31" s="4"/>
      <c r="C31" s="80"/>
      <c r="D31" s="79"/>
      <c r="E31" s="79"/>
      <c r="F31" s="78"/>
      <c r="G31" s="52"/>
      <c r="H31" s="54"/>
      <c r="I31" s="76">
        <f>SUM(I13:I30)</f>
        <v>152684.16666666698</v>
      </c>
      <c r="J31" s="76">
        <f>SUM(J13:J30)</f>
        <v>763420.83333333302</v>
      </c>
      <c r="K31" s="76">
        <f>SUM(K13:K30)</f>
        <v>916105</v>
      </c>
      <c r="L31" s="52"/>
      <c r="M31" s="54"/>
      <c r="N31" s="76">
        <f>SUM(N13:N30)</f>
        <v>0</v>
      </c>
      <c r="O31" s="76">
        <f>SUM(O13:O30)</f>
        <v>0</v>
      </c>
      <c r="P31" s="76">
        <f>SUM(P13:P30)</f>
        <v>0</v>
      </c>
      <c r="Q31" s="77"/>
      <c r="R31" s="52"/>
      <c r="S31" s="54"/>
      <c r="T31" s="76">
        <f>SUM(T13:T30)</f>
        <v>0</v>
      </c>
      <c r="U31" s="76">
        <f>SUM(U13:U30)</f>
        <v>0</v>
      </c>
      <c r="V31" s="76">
        <f>SUM(V13:V30)</f>
        <v>0</v>
      </c>
      <c r="W31" s="73"/>
      <c r="X31" s="72"/>
      <c r="Y31" s="72"/>
      <c r="Z31" s="71"/>
      <c r="AA31" s="53"/>
      <c r="AB31" s="62"/>
    </row>
    <row r="32" spans="1:31" ht="13" thickTop="1" x14ac:dyDescent="0.15">
      <c r="A32" s="4"/>
      <c r="B32" s="4"/>
      <c r="C32" s="39"/>
      <c r="D32" s="39"/>
      <c r="E32" s="39"/>
      <c r="F32" s="39"/>
      <c r="G32" s="39"/>
      <c r="H32" s="39"/>
      <c r="I32" s="39"/>
      <c r="J32" s="39"/>
      <c r="K32" s="12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62"/>
      <c r="X32" s="62"/>
      <c r="Y32" s="62"/>
      <c r="Z32" s="62"/>
      <c r="AA32" s="39"/>
      <c r="AB32" s="62"/>
    </row>
    <row r="33" spans="1:45" x14ac:dyDescent="0.15">
      <c r="A33" s="4"/>
      <c r="B33" s="4"/>
      <c r="C33" s="39"/>
      <c r="D33" s="39"/>
      <c r="E33" s="39"/>
      <c r="F33" s="39"/>
      <c r="G33" s="39"/>
      <c r="H33" s="39"/>
      <c r="I33" s="39"/>
      <c r="J33" s="39"/>
      <c r="K33" s="12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62"/>
      <c r="X33" s="62"/>
      <c r="Y33" s="62"/>
      <c r="Z33" s="62"/>
      <c r="AA33" s="39"/>
      <c r="AB33" s="62"/>
    </row>
    <row r="34" spans="1:45" x14ac:dyDescent="0.15">
      <c r="A34" s="4"/>
      <c r="B34" s="4"/>
      <c r="C34" s="39"/>
      <c r="D34" s="39"/>
      <c r="E34" s="39"/>
      <c r="F34" s="39"/>
      <c r="G34" s="39"/>
      <c r="H34" s="39"/>
      <c r="I34" s="39"/>
      <c r="J34" s="39"/>
      <c r="K34" s="12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2"/>
      <c r="X34" s="62"/>
      <c r="Y34" s="62"/>
      <c r="Z34" s="62"/>
      <c r="AA34" s="39"/>
      <c r="AB34" s="62"/>
    </row>
    <row r="35" spans="1:45" x14ac:dyDescent="0.15">
      <c r="A35" s="4"/>
      <c r="B35" s="4"/>
      <c r="C35" s="39"/>
      <c r="D35" s="39"/>
      <c r="E35" s="39"/>
      <c r="F35" s="39"/>
      <c r="G35" s="39"/>
      <c r="H35" s="39"/>
      <c r="I35" s="39"/>
      <c r="J35" s="39"/>
      <c r="K35" s="12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62"/>
      <c r="X35" s="62"/>
      <c r="Y35" s="62"/>
      <c r="Z35" s="62"/>
      <c r="AA35" s="39"/>
      <c r="AB35" s="62"/>
    </row>
    <row r="36" spans="1:45" x14ac:dyDescent="0.15">
      <c r="A36" s="4"/>
      <c r="B36" s="4"/>
      <c r="C36" s="39"/>
      <c r="D36" s="39"/>
      <c r="E36" s="39"/>
      <c r="F36" s="39"/>
      <c r="G36" s="39"/>
      <c r="H36" s="39"/>
      <c r="I36" s="39"/>
      <c r="J36" s="39"/>
      <c r="K36" s="12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2"/>
      <c r="X36" s="62"/>
      <c r="Y36" s="62"/>
      <c r="Z36" s="62"/>
      <c r="AA36" s="39"/>
      <c r="AB36" s="62"/>
    </row>
    <row r="37" spans="1:45" x14ac:dyDescent="0.15">
      <c r="A37" s="4"/>
      <c r="B37" s="4"/>
      <c r="C37" s="4"/>
      <c r="D37" s="4"/>
      <c r="E37" s="4"/>
      <c r="F37" s="4"/>
      <c r="G37" s="4"/>
      <c r="H37" s="39"/>
      <c r="I37" s="39"/>
      <c r="J37" s="39"/>
      <c r="K37" s="120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119"/>
      <c r="X37" s="119"/>
      <c r="Y37" s="119"/>
      <c r="Z37" s="119"/>
      <c r="AA37" s="4"/>
      <c r="AB37" s="62"/>
    </row>
    <row r="38" spans="1:45" x14ac:dyDescent="0.15">
      <c r="A38" s="4"/>
      <c r="B38" s="4"/>
      <c r="C38" s="4"/>
      <c r="D38" s="4"/>
      <c r="E38" s="4"/>
      <c r="F38" s="4"/>
      <c r="G38" s="4"/>
      <c r="H38" s="39"/>
      <c r="I38" s="39"/>
      <c r="J38" s="39"/>
      <c r="K38" s="120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119"/>
      <c r="X38" s="119"/>
      <c r="Y38" s="119"/>
      <c r="Z38" s="119"/>
      <c r="AA38" s="4"/>
      <c r="AB38" s="62"/>
    </row>
    <row r="39" spans="1:45" ht="15.75" customHeight="1" x14ac:dyDescent="0.2">
      <c r="A39" s="4"/>
      <c r="B39" s="4"/>
      <c r="C39" s="167" t="s">
        <v>113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50"/>
    </row>
    <row r="40" spans="1:45" ht="15.75" customHeight="1" x14ac:dyDescent="0.2">
      <c r="A40" s="4"/>
      <c r="B40" s="4"/>
      <c r="C40" s="167" t="s">
        <v>51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50"/>
    </row>
    <row r="41" spans="1:45" s="1" customFormat="1" ht="16" x14ac:dyDescent="0.15">
      <c r="A41" s="4"/>
      <c r="B41" s="4"/>
      <c r="C41" s="137" t="s">
        <v>12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1:45" s="1" customFormat="1" ht="16" x14ac:dyDescent="0.15">
      <c r="A42" s="4"/>
      <c r="B42" s="4"/>
      <c r="C42" s="137" t="s">
        <v>10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1:45" ht="15.75" customHeight="1" x14ac:dyDescent="0.2">
      <c r="A43" s="4"/>
      <c r="B43" s="4"/>
      <c r="C43" s="167" t="s">
        <v>105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50"/>
    </row>
    <row r="44" spans="1:45" ht="18" x14ac:dyDescent="0.2">
      <c r="A44" s="4"/>
      <c r="B44" s="4"/>
      <c r="C44" s="167" t="str">
        <f>+C7</f>
        <v xml:space="preserve">Kabupaten ……………………………………………….. 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 t="s">
        <v>49</v>
      </c>
      <c r="AB44" s="117"/>
    </row>
    <row r="45" spans="1:45" s="1" customFormat="1" ht="19.5" customHeight="1" thickBot="1" x14ac:dyDescent="0.2">
      <c r="A45" s="4"/>
      <c r="B45" s="4"/>
      <c r="C45" s="200" t="s">
        <v>49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49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7" thickTop="1" x14ac:dyDescent="0.15">
      <c r="A46" s="4"/>
      <c r="B46" s="4"/>
      <c r="C46" s="186" t="s">
        <v>104</v>
      </c>
      <c r="D46" s="183" t="s">
        <v>103</v>
      </c>
      <c r="E46" s="177" t="s">
        <v>46</v>
      </c>
      <c r="F46" s="178"/>
      <c r="G46" s="189" t="s">
        <v>102</v>
      </c>
      <c r="H46" s="190"/>
      <c r="I46" s="190"/>
      <c r="J46" s="190"/>
      <c r="K46" s="191"/>
      <c r="L46" s="189" t="s">
        <v>101</v>
      </c>
      <c r="M46" s="190"/>
      <c r="N46" s="190"/>
      <c r="O46" s="190"/>
      <c r="P46" s="191"/>
      <c r="Q46" s="118"/>
      <c r="R46" s="189">
        <v>2018</v>
      </c>
      <c r="S46" s="190"/>
      <c r="T46" s="190"/>
      <c r="U46" s="190"/>
      <c r="V46" s="191"/>
      <c r="W46" s="171" t="s">
        <v>43</v>
      </c>
      <c r="X46" s="172"/>
      <c r="Y46" s="172"/>
      <c r="Z46" s="173"/>
      <c r="AA46" s="168" t="s">
        <v>100</v>
      </c>
      <c r="AB46" s="117"/>
    </row>
    <row r="47" spans="1:45" ht="15" customHeight="1" x14ac:dyDescent="0.15">
      <c r="C47" s="187"/>
      <c r="D47" s="184"/>
      <c r="E47" s="179"/>
      <c r="F47" s="180"/>
      <c r="G47" s="192" t="s">
        <v>44</v>
      </c>
      <c r="H47" s="193"/>
      <c r="I47" s="194" t="s">
        <v>40</v>
      </c>
      <c r="J47" s="195"/>
      <c r="K47" s="196"/>
      <c r="L47" s="192" t="s">
        <v>44</v>
      </c>
      <c r="M47" s="193"/>
      <c r="N47" s="194" t="s">
        <v>40</v>
      </c>
      <c r="O47" s="195"/>
      <c r="P47" s="196"/>
      <c r="Q47" s="116">
        <v>2017</v>
      </c>
      <c r="R47" s="192" t="s">
        <v>44</v>
      </c>
      <c r="S47" s="193"/>
      <c r="T47" s="194" t="s">
        <v>40</v>
      </c>
      <c r="U47" s="195"/>
      <c r="V47" s="196"/>
      <c r="W47" s="174"/>
      <c r="X47" s="175"/>
      <c r="Y47" s="175"/>
      <c r="Z47" s="176"/>
      <c r="AA47" s="169"/>
      <c r="AB47" s="96"/>
    </row>
    <row r="48" spans="1:45" x14ac:dyDescent="0.15">
      <c r="C48" s="188"/>
      <c r="D48" s="185"/>
      <c r="E48" s="181"/>
      <c r="F48" s="182"/>
      <c r="G48" s="174"/>
      <c r="H48" s="176"/>
      <c r="I48" s="114" t="s">
        <v>42</v>
      </c>
      <c r="J48" s="113" t="s">
        <v>41</v>
      </c>
      <c r="K48" s="112" t="s">
        <v>40</v>
      </c>
      <c r="L48" s="174"/>
      <c r="M48" s="176"/>
      <c r="N48" s="114" t="s">
        <v>42</v>
      </c>
      <c r="O48" s="113" t="s">
        <v>41</v>
      </c>
      <c r="P48" s="112" t="s">
        <v>40</v>
      </c>
      <c r="Q48" s="115" t="s">
        <v>45</v>
      </c>
      <c r="R48" s="174"/>
      <c r="S48" s="176"/>
      <c r="T48" s="114" t="s">
        <v>42</v>
      </c>
      <c r="U48" s="113" t="s">
        <v>41</v>
      </c>
      <c r="V48" s="112" t="s">
        <v>40</v>
      </c>
      <c r="W48" s="111" t="s">
        <v>99</v>
      </c>
      <c r="X48" s="110" t="s">
        <v>98</v>
      </c>
      <c r="Y48" s="110" t="s">
        <v>97</v>
      </c>
      <c r="Z48" s="109" t="s">
        <v>96</v>
      </c>
      <c r="AA48" s="170"/>
      <c r="AB48" s="96"/>
    </row>
    <row r="49" spans="1:28" ht="13" thickBot="1" x14ac:dyDescent="0.2">
      <c r="C49" s="107">
        <v>1</v>
      </c>
      <c r="D49" s="108">
        <v>2</v>
      </c>
      <c r="E49" s="197">
        <v>3</v>
      </c>
      <c r="F49" s="198"/>
      <c r="G49" s="197">
        <v>4</v>
      </c>
      <c r="H49" s="198"/>
      <c r="I49" s="107">
        <v>5</v>
      </c>
      <c r="J49" s="106">
        <v>6</v>
      </c>
      <c r="K49" s="105">
        <v>7</v>
      </c>
      <c r="L49" s="197">
        <v>8</v>
      </c>
      <c r="M49" s="198"/>
      <c r="N49" s="107">
        <v>9</v>
      </c>
      <c r="O49" s="106">
        <v>10</v>
      </c>
      <c r="P49" s="105">
        <v>11</v>
      </c>
      <c r="Q49" s="107">
        <v>8</v>
      </c>
      <c r="R49" s="197">
        <v>12</v>
      </c>
      <c r="S49" s="198"/>
      <c r="T49" s="107">
        <v>13</v>
      </c>
      <c r="U49" s="106">
        <v>14</v>
      </c>
      <c r="V49" s="105">
        <v>15</v>
      </c>
      <c r="W49" s="197">
        <v>16</v>
      </c>
      <c r="X49" s="199"/>
      <c r="Y49" s="199"/>
      <c r="Z49" s="198"/>
      <c r="AA49" s="103">
        <v>17</v>
      </c>
      <c r="AB49" s="96"/>
    </row>
    <row r="50" spans="1:28" ht="13" thickTop="1" x14ac:dyDescent="0.15">
      <c r="A50" s="4"/>
      <c r="B50" s="4"/>
      <c r="C50" s="101"/>
      <c r="D50" s="102"/>
      <c r="E50" s="4" t="s">
        <v>39</v>
      </c>
      <c r="F50" s="30"/>
      <c r="G50" s="43"/>
      <c r="H50" s="42"/>
      <c r="I50" s="91"/>
      <c r="J50" s="34"/>
      <c r="K50" s="41"/>
      <c r="L50" s="43"/>
      <c r="M50" s="42"/>
      <c r="N50" s="91"/>
      <c r="O50" s="34"/>
      <c r="P50" s="41"/>
      <c r="Q50" s="101"/>
      <c r="R50" s="43"/>
      <c r="S50" s="42"/>
      <c r="T50" s="91"/>
      <c r="U50" s="34"/>
      <c r="V50" s="41"/>
      <c r="W50" s="100"/>
      <c r="X50" s="99"/>
      <c r="Y50" s="99"/>
      <c r="Z50" s="98"/>
      <c r="AA50" s="97"/>
      <c r="AB50" s="96"/>
    </row>
    <row r="51" spans="1:28" x14ac:dyDescent="0.15">
      <c r="A51" s="4">
        <v>8</v>
      </c>
      <c r="B51" s="4" t="s">
        <v>23</v>
      </c>
      <c r="C51" s="91" t="s">
        <v>38</v>
      </c>
      <c r="D51" s="41" t="str">
        <f>+[4]OWP!D66</f>
        <v>Kab.PW.Offc</v>
      </c>
      <c r="E51" s="4"/>
      <c r="F51" s="30" t="s">
        <v>95</v>
      </c>
      <c r="G51" s="32">
        <v>1</v>
      </c>
      <c r="H51" s="31" t="s">
        <v>18</v>
      </c>
      <c r="I51" s="90">
        <f>+K51*0.166666666666667</f>
        <v>11666.66666666669</v>
      </c>
      <c r="J51" s="29">
        <f>+K51*0.833333333333333</f>
        <v>58333.333333333314</v>
      </c>
      <c r="K51" s="89">
        <f>+OWP_Revisi!K40</f>
        <v>70000</v>
      </c>
      <c r="L51" s="32"/>
      <c r="M51" s="31" t="str">
        <f>+H51</f>
        <v>Laporan</v>
      </c>
      <c r="N51" s="90">
        <f>+P51*0.166666666666667</f>
        <v>0</v>
      </c>
      <c r="O51" s="29">
        <f>+P51*0.833333333333333</f>
        <v>0</v>
      </c>
      <c r="P51" s="89">
        <v>0</v>
      </c>
      <c r="Q51" s="91">
        <v>70000</v>
      </c>
      <c r="R51" s="32"/>
      <c r="S51" s="31" t="str">
        <f>+H51</f>
        <v>Laporan</v>
      </c>
      <c r="T51" s="90">
        <f>+V51*0.166666666666667</f>
        <v>0</v>
      </c>
      <c r="U51" s="29">
        <f>+V51*0.833333333333333</f>
        <v>0</v>
      </c>
      <c r="V51" s="89">
        <v>0</v>
      </c>
      <c r="W51" s="93"/>
      <c r="X51" s="87"/>
      <c r="Y51" s="87"/>
      <c r="Z51" s="92"/>
      <c r="AA51" s="33"/>
      <c r="AB51" s="96"/>
    </row>
    <row r="52" spans="1:28" x14ac:dyDescent="0.15">
      <c r="A52" s="4">
        <v>8</v>
      </c>
      <c r="B52" s="4" t="s">
        <v>23</v>
      </c>
      <c r="C52" s="91" t="s">
        <v>38</v>
      </c>
      <c r="D52" s="41" t="str">
        <f>+[4]OWP!D67</f>
        <v>Kab.PW.Offc</v>
      </c>
      <c r="E52" s="4"/>
      <c r="F52" s="30" t="s">
        <v>94</v>
      </c>
      <c r="G52" s="32">
        <v>3</v>
      </c>
      <c r="H52" s="31" t="s">
        <v>18</v>
      </c>
      <c r="I52" s="90">
        <f>+K52*0.166666666666667</f>
        <v>5000.00000000001</v>
      </c>
      <c r="J52" s="29">
        <f>+K52*0.833333333333333</f>
        <v>24999.999999999993</v>
      </c>
      <c r="K52" s="89">
        <f>+OWP_Revisi!K41</f>
        <v>30000</v>
      </c>
      <c r="L52" s="32"/>
      <c r="M52" s="31" t="str">
        <f>+H52</f>
        <v>Laporan</v>
      </c>
      <c r="N52" s="90">
        <f>+P52*0.166666666666667</f>
        <v>0</v>
      </c>
      <c r="O52" s="29">
        <f>+P52*0.833333333333333</f>
        <v>0</v>
      </c>
      <c r="P52" s="89">
        <v>0</v>
      </c>
      <c r="Q52" s="91">
        <v>10000</v>
      </c>
      <c r="R52" s="32"/>
      <c r="S52" s="31" t="str">
        <f>+H52</f>
        <v>Laporan</v>
      </c>
      <c r="T52" s="90">
        <f>+V52*0.166666666666667</f>
        <v>0</v>
      </c>
      <c r="U52" s="29">
        <f>+V52*0.833333333333333</f>
        <v>0</v>
      </c>
      <c r="V52" s="89">
        <v>0</v>
      </c>
      <c r="W52" s="93"/>
      <c r="X52" s="87"/>
      <c r="Y52" s="87"/>
      <c r="Z52" s="92"/>
      <c r="AA52" s="33"/>
      <c r="AB52" s="96"/>
    </row>
    <row r="53" spans="1:28" x14ac:dyDescent="0.15">
      <c r="A53" s="4"/>
      <c r="B53" s="4"/>
      <c r="C53" s="91"/>
      <c r="D53" s="41"/>
      <c r="E53" s="4" t="s">
        <v>37</v>
      </c>
      <c r="F53" s="30"/>
      <c r="G53" s="32"/>
      <c r="H53" s="31"/>
      <c r="I53" s="91"/>
      <c r="J53" s="34"/>
      <c r="K53" s="95"/>
      <c r="L53" s="32"/>
      <c r="M53" s="31"/>
      <c r="N53" s="91"/>
      <c r="O53" s="34"/>
      <c r="P53" s="95"/>
      <c r="Q53" s="91"/>
      <c r="R53" s="32"/>
      <c r="S53" s="31"/>
      <c r="T53" s="91"/>
      <c r="U53" s="34"/>
      <c r="V53" s="95"/>
      <c r="W53" s="93"/>
      <c r="X53" s="87"/>
      <c r="Y53" s="87"/>
      <c r="Z53" s="92"/>
      <c r="AA53" s="33"/>
      <c r="AB53" s="96"/>
    </row>
    <row r="54" spans="1:28" x14ac:dyDescent="0.15">
      <c r="A54" s="4"/>
      <c r="B54" s="4"/>
      <c r="C54" s="91"/>
      <c r="D54" s="41"/>
      <c r="E54" s="4" t="s">
        <v>93</v>
      </c>
      <c r="F54" s="30"/>
      <c r="G54" s="32"/>
      <c r="H54" s="31"/>
      <c r="I54" s="91"/>
      <c r="J54" s="34"/>
      <c r="K54" s="95"/>
      <c r="L54" s="32"/>
      <c r="M54" s="31"/>
      <c r="N54" s="91"/>
      <c r="O54" s="34"/>
      <c r="P54" s="95"/>
      <c r="Q54" s="91"/>
      <c r="R54" s="32"/>
      <c r="S54" s="31"/>
      <c r="T54" s="91"/>
      <c r="U54" s="34"/>
      <c r="V54" s="95"/>
      <c r="W54" s="93"/>
      <c r="X54" s="87"/>
      <c r="Y54" s="87"/>
      <c r="Z54" s="92"/>
      <c r="AA54" s="33"/>
      <c r="AB54" s="96"/>
    </row>
    <row r="55" spans="1:28" x14ac:dyDescent="0.15">
      <c r="A55" s="4">
        <v>0</v>
      </c>
      <c r="B55" s="4">
        <v>0</v>
      </c>
      <c r="C55" s="91" t="s">
        <v>36</v>
      </c>
      <c r="D55" s="41" t="str">
        <f>+[4]OWP!D71</f>
        <v>Kab.PW.Offc</v>
      </c>
      <c r="E55" s="4"/>
      <c r="F55" s="30" t="s">
        <v>92</v>
      </c>
      <c r="G55" s="32">
        <v>1</v>
      </c>
      <c r="H55" s="31" t="s">
        <v>18</v>
      </c>
      <c r="I55" s="90">
        <f>+K55*0.166666666666667</f>
        <v>5833.3333333333449</v>
      </c>
      <c r="J55" s="29">
        <f>+K55*0.833333333333333</f>
        <v>29166.666666666657</v>
      </c>
      <c r="K55" s="89">
        <f>+OWP_Revisi!K43</f>
        <v>35000</v>
      </c>
      <c r="L55" s="32"/>
      <c r="M55" s="31" t="str">
        <f>+H55</f>
        <v>Laporan</v>
      </c>
      <c r="N55" s="90">
        <f>+P55*0.166666666666667</f>
        <v>0</v>
      </c>
      <c r="O55" s="29">
        <f>+P55*0.833333333333333</f>
        <v>0</v>
      </c>
      <c r="P55" s="89">
        <v>0</v>
      </c>
      <c r="Q55" s="91">
        <v>35000</v>
      </c>
      <c r="R55" s="32"/>
      <c r="S55" s="31" t="str">
        <f>+H55</f>
        <v>Laporan</v>
      </c>
      <c r="T55" s="90">
        <f>+V55*0.166666666666667</f>
        <v>0</v>
      </c>
      <c r="U55" s="29">
        <f>+V55*0.833333333333333</f>
        <v>0</v>
      </c>
      <c r="V55" s="89">
        <v>0</v>
      </c>
      <c r="W55" s="93"/>
      <c r="X55" s="87"/>
      <c r="Y55" s="87"/>
      <c r="Z55" s="92"/>
      <c r="AA55" s="33"/>
      <c r="AB55" s="96"/>
    </row>
    <row r="56" spans="1:28" x14ac:dyDescent="0.15">
      <c r="A56" s="4">
        <v>6</v>
      </c>
      <c r="B56" s="4" t="s">
        <v>16</v>
      </c>
      <c r="C56" s="91" t="s">
        <v>36</v>
      </c>
      <c r="D56" s="41" t="str">
        <f>+[4]OWP!D72</f>
        <v>Kab.PW.Offc</v>
      </c>
      <c r="E56" s="4"/>
      <c r="F56" s="30" t="s">
        <v>91</v>
      </c>
      <c r="G56" s="32">
        <v>1</v>
      </c>
      <c r="H56" s="31" t="s">
        <v>18</v>
      </c>
      <c r="I56" s="90">
        <f>+K56*0.166666666666667</f>
        <v>1666.6666666666699</v>
      </c>
      <c r="J56" s="29">
        <f>+K56*0.833333333333333</f>
        <v>8333.3333333333303</v>
      </c>
      <c r="K56" s="89">
        <f>+OWP_Revisi!K44</f>
        <v>10000</v>
      </c>
      <c r="L56" s="32"/>
      <c r="M56" s="31" t="str">
        <f>+H56</f>
        <v>Laporan</v>
      </c>
      <c r="N56" s="90">
        <f>+P56*0.166666666666667</f>
        <v>0</v>
      </c>
      <c r="O56" s="29">
        <f>+P56*0.833333333333333</f>
        <v>0</v>
      </c>
      <c r="P56" s="89">
        <v>0</v>
      </c>
      <c r="Q56" s="91">
        <v>10000</v>
      </c>
      <c r="R56" s="32"/>
      <c r="S56" s="31" t="str">
        <f>+H56</f>
        <v>Laporan</v>
      </c>
      <c r="T56" s="90">
        <f>+V56*0.166666666666667</f>
        <v>0</v>
      </c>
      <c r="U56" s="29">
        <f>+V56*0.833333333333333</f>
        <v>0</v>
      </c>
      <c r="V56" s="89">
        <v>0</v>
      </c>
      <c r="W56" s="93"/>
      <c r="X56" s="87"/>
      <c r="Y56" s="87"/>
      <c r="Z56" s="92"/>
      <c r="AA56" s="33"/>
      <c r="AB56" s="96"/>
    </row>
    <row r="57" spans="1:28" x14ac:dyDescent="0.15">
      <c r="A57" s="4">
        <v>4</v>
      </c>
      <c r="B57" s="4" t="s">
        <v>21</v>
      </c>
      <c r="C57" s="91" t="s">
        <v>36</v>
      </c>
      <c r="D57" s="41" t="str">
        <f>+[4]OWP!D73</f>
        <v>Kab.PW.Offc</v>
      </c>
      <c r="E57" s="4"/>
      <c r="F57" s="30" t="s">
        <v>90</v>
      </c>
      <c r="G57" s="32">
        <v>2</v>
      </c>
      <c r="H57" s="31" t="s">
        <v>18</v>
      </c>
      <c r="I57" s="90">
        <f>+K57*0.166666666666667</f>
        <v>1666.6666666666699</v>
      </c>
      <c r="J57" s="29">
        <f>+K57*0.833333333333333</f>
        <v>8333.3333333333303</v>
      </c>
      <c r="K57" s="89">
        <f>+OWP_Revisi!K45</f>
        <v>10000</v>
      </c>
      <c r="L57" s="32"/>
      <c r="M57" s="31" t="str">
        <f>+H57</f>
        <v>Laporan</v>
      </c>
      <c r="N57" s="90">
        <f>+P57*0.166666666666667</f>
        <v>0</v>
      </c>
      <c r="O57" s="29">
        <f>+P57*0.833333333333333</f>
        <v>0</v>
      </c>
      <c r="P57" s="89">
        <v>0</v>
      </c>
      <c r="Q57" s="91">
        <v>5000</v>
      </c>
      <c r="R57" s="32"/>
      <c r="S57" s="31" t="str">
        <f>+H57</f>
        <v>Laporan</v>
      </c>
      <c r="T57" s="90">
        <f>+V57*0.166666666666667</f>
        <v>0</v>
      </c>
      <c r="U57" s="29">
        <f>+V57*0.833333333333333</f>
        <v>0</v>
      </c>
      <c r="V57" s="89">
        <v>0</v>
      </c>
      <c r="W57" s="93"/>
      <c r="X57" s="87"/>
      <c r="Y57" s="87"/>
      <c r="Z57" s="92"/>
      <c r="AA57" s="33"/>
      <c r="AB57" s="62"/>
    </row>
    <row r="58" spans="1:28" x14ac:dyDescent="0.15">
      <c r="A58" s="4">
        <v>0</v>
      </c>
      <c r="B58" s="4">
        <v>0</v>
      </c>
      <c r="C58" s="91" t="s">
        <v>36</v>
      </c>
      <c r="D58" s="41" t="str">
        <f>+[4]OWP!D74</f>
        <v>Kab.PW.Offc</v>
      </c>
      <c r="E58" s="4"/>
      <c r="F58" s="30" t="s">
        <v>89</v>
      </c>
      <c r="G58" s="32">
        <v>1</v>
      </c>
      <c r="H58" s="31" t="s">
        <v>18</v>
      </c>
      <c r="I58" s="90">
        <f>+K58*0.166666666666667</f>
        <v>5833.3333333333449</v>
      </c>
      <c r="J58" s="29">
        <f>+K58*0.833333333333333</f>
        <v>29166.666666666657</v>
      </c>
      <c r="K58" s="89">
        <f>+OWP_Revisi!K46</f>
        <v>35000</v>
      </c>
      <c r="L58" s="32"/>
      <c r="M58" s="31" t="str">
        <f>+H58</f>
        <v>Laporan</v>
      </c>
      <c r="N58" s="90">
        <f>+P58*0.166666666666667</f>
        <v>0</v>
      </c>
      <c r="O58" s="29">
        <f>+P58*0.833333333333333</f>
        <v>0</v>
      </c>
      <c r="P58" s="89">
        <v>0</v>
      </c>
      <c r="Q58" s="91">
        <v>35000</v>
      </c>
      <c r="R58" s="32"/>
      <c r="S58" s="31" t="str">
        <f>+H58</f>
        <v>Laporan</v>
      </c>
      <c r="T58" s="90">
        <f>+V58*0.166666666666667</f>
        <v>0</v>
      </c>
      <c r="U58" s="29">
        <f>+V58*0.833333333333333</f>
        <v>0</v>
      </c>
      <c r="V58" s="89">
        <v>0</v>
      </c>
      <c r="W58" s="93"/>
      <c r="X58" s="87"/>
      <c r="Y58" s="87"/>
      <c r="Z58" s="92"/>
      <c r="AA58" s="33"/>
      <c r="AB58" s="62"/>
    </row>
    <row r="59" spans="1:28" x14ac:dyDescent="0.15">
      <c r="A59" s="4"/>
      <c r="B59" s="4"/>
      <c r="C59" s="91"/>
      <c r="D59" s="41"/>
      <c r="E59" s="4" t="s">
        <v>35</v>
      </c>
      <c r="F59" s="30"/>
      <c r="G59" s="55">
        <v>1</v>
      </c>
      <c r="H59" s="40" t="s">
        <v>33</v>
      </c>
      <c r="I59" s="90">
        <f>+K59*0.166666666666667</f>
        <v>129519.68151817216</v>
      </c>
      <c r="J59" s="29">
        <f>+K59*0.833333333333333</f>
        <v>647598.40759085934</v>
      </c>
      <c r="K59" s="95">
        <f>+OWP_Revisi!K48</f>
        <v>777118.08910903148</v>
      </c>
      <c r="L59" s="55"/>
      <c r="M59" s="40" t="s">
        <v>33</v>
      </c>
      <c r="N59" s="90">
        <f>+P59*0.166666666666667</f>
        <v>0</v>
      </c>
      <c r="O59" s="29">
        <f>+P59*0.833333333333333</f>
        <v>0</v>
      </c>
      <c r="P59" s="95">
        <v>0</v>
      </c>
      <c r="Q59" s="91"/>
      <c r="R59" s="55"/>
      <c r="S59" s="40" t="s">
        <v>33</v>
      </c>
      <c r="T59" s="90">
        <f>+V59*0.166666666666667</f>
        <v>0</v>
      </c>
      <c r="U59" s="29">
        <f>+V59*0.833333333333333</f>
        <v>0</v>
      </c>
      <c r="V59" s="95">
        <v>0</v>
      </c>
      <c r="W59" s="93"/>
      <c r="X59" s="87"/>
      <c r="Y59" s="87"/>
      <c r="Z59" s="92"/>
      <c r="AA59" s="33"/>
      <c r="AB59" s="62"/>
    </row>
    <row r="60" spans="1:28" x14ac:dyDescent="0.15">
      <c r="A60" s="4"/>
      <c r="B60" s="4"/>
      <c r="C60" s="91"/>
      <c r="D60" s="41"/>
      <c r="E60" s="4" t="s">
        <v>32</v>
      </c>
      <c r="F60" s="30"/>
      <c r="G60" s="32"/>
      <c r="H60" s="31"/>
      <c r="I60" s="91"/>
      <c r="J60" s="34"/>
      <c r="K60" s="95"/>
      <c r="L60" s="32"/>
      <c r="M60" s="31"/>
      <c r="N60" s="91"/>
      <c r="O60" s="34"/>
      <c r="P60" s="95"/>
      <c r="Q60" s="91"/>
      <c r="R60" s="32"/>
      <c r="S60" s="31"/>
      <c r="T60" s="91"/>
      <c r="U60" s="34"/>
      <c r="V60" s="95"/>
      <c r="W60" s="93"/>
      <c r="X60" s="87"/>
      <c r="Y60" s="87"/>
      <c r="Z60" s="92"/>
      <c r="AA60" s="33"/>
      <c r="AB60" s="62"/>
    </row>
    <row r="61" spans="1:28" x14ac:dyDescent="0.15">
      <c r="A61" s="4"/>
      <c r="B61" s="4"/>
      <c r="C61" s="91"/>
      <c r="D61" s="41"/>
      <c r="E61" s="4" t="s">
        <v>31</v>
      </c>
      <c r="F61" s="30"/>
      <c r="G61" s="32"/>
      <c r="H61" s="31"/>
      <c r="I61" s="91"/>
      <c r="J61" s="34"/>
      <c r="K61" s="89">
        <f>+OWP_Revisi!K50</f>
        <v>0</v>
      </c>
      <c r="L61" s="32"/>
      <c r="M61" s="31"/>
      <c r="N61" s="91"/>
      <c r="O61" s="34"/>
      <c r="P61" s="89"/>
      <c r="Q61" s="91"/>
      <c r="R61" s="32"/>
      <c r="S61" s="31"/>
      <c r="T61" s="91"/>
      <c r="U61" s="34"/>
      <c r="V61" s="89"/>
      <c r="W61" s="93"/>
      <c r="X61" s="87"/>
      <c r="Y61" s="87"/>
      <c r="Z61" s="92"/>
      <c r="AA61" s="33"/>
      <c r="AB61" s="62"/>
    </row>
    <row r="62" spans="1:28" x14ac:dyDescent="0.15">
      <c r="A62" s="4">
        <v>6</v>
      </c>
      <c r="B62" s="4" t="s">
        <v>16</v>
      </c>
      <c r="C62" s="91" t="s">
        <v>30</v>
      </c>
      <c r="D62" s="41" t="str">
        <f>+[4]OWP!D91</f>
        <v>Kab.PW.Offc</v>
      </c>
      <c r="E62" s="4"/>
      <c r="F62" s="30" t="s">
        <v>88</v>
      </c>
      <c r="G62" s="32">
        <v>1</v>
      </c>
      <c r="H62" s="31" t="s">
        <v>18</v>
      </c>
      <c r="I62" s="90">
        <f>+K62*0.166666666666667</f>
        <v>8333.3333333333503</v>
      </c>
      <c r="J62" s="29">
        <f>+K62*0.833333333333333</f>
        <v>41666.66666666665</v>
      </c>
      <c r="K62" s="89">
        <f>+OWP_Revisi!K51</f>
        <v>50000</v>
      </c>
      <c r="L62" s="32"/>
      <c r="M62" s="31" t="str">
        <f>+H62</f>
        <v>Laporan</v>
      </c>
      <c r="N62" s="90">
        <f>+P62*0.166666666666667</f>
        <v>0</v>
      </c>
      <c r="O62" s="29">
        <f>+P62*0.833333333333333</f>
        <v>0</v>
      </c>
      <c r="P62" s="89">
        <v>0</v>
      </c>
      <c r="Q62" s="91">
        <v>50000</v>
      </c>
      <c r="R62" s="32"/>
      <c r="S62" s="31" t="str">
        <f>+H62</f>
        <v>Laporan</v>
      </c>
      <c r="T62" s="90">
        <f>+V62*0.166666666666667</f>
        <v>0</v>
      </c>
      <c r="U62" s="29">
        <f>+V62*0.833333333333333</f>
        <v>0</v>
      </c>
      <c r="V62" s="89">
        <v>0</v>
      </c>
      <c r="W62" s="93"/>
      <c r="X62" s="87"/>
      <c r="Y62" s="87"/>
      <c r="Z62" s="92"/>
      <c r="AA62" s="33"/>
      <c r="AB62" s="62"/>
    </row>
    <row r="63" spans="1:28" x14ac:dyDescent="0.15">
      <c r="A63" s="4"/>
      <c r="B63" s="4"/>
      <c r="C63" s="91"/>
      <c r="D63" s="41"/>
      <c r="E63" s="4" t="s">
        <v>29</v>
      </c>
      <c r="F63" s="30"/>
      <c r="G63" s="32"/>
      <c r="H63" s="31"/>
      <c r="I63" s="91"/>
      <c r="J63" s="34"/>
      <c r="K63" s="94"/>
      <c r="L63" s="32"/>
      <c r="M63" s="31"/>
      <c r="N63" s="91"/>
      <c r="O63" s="34"/>
      <c r="P63" s="94"/>
      <c r="Q63" s="91"/>
      <c r="R63" s="32"/>
      <c r="S63" s="31"/>
      <c r="T63" s="91"/>
      <c r="U63" s="34"/>
      <c r="V63" s="94"/>
      <c r="W63" s="93"/>
      <c r="X63" s="87"/>
      <c r="Y63" s="87"/>
      <c r="Z63" s="92"/>
      <c r="AA63" s="33"/>
      <c r="AB63" s="62"/>
    </row>
    <row r="64" spans="1:28" x14ac:dyDescent="0.15">
      <c r="A64" s="4"/>
      <c r="B64" s="4"/>
      <c r="C64" s="91"/>
      <c r="D64" s="41"/>
      <c r="E64" s="4" t="s">
        <v>28</v>
      </c>
      <c r="F64" s="30"/>
      <c r="G64" s="32"/>
      <c r="H64" s="31"/>
      <c r="I64" s="91"/>
      <c r="J64" s="34"/>
      <c r="K64" s="94"/>
      <c r="L64" s="32"/>
      <c r="M64" s="31"/>
      <c r="N64" s="91"/>
      <c r="O64" s="34"/>
      <c r="P64" s="94"/>
      <c r="Q64" s="91"/>
      <c r="R64" s="32"/>
      <c r="S64" s="31"/>
      <c r="T64" s="91"/>
      <c r="U64" s="34"/>
      <c r="V64" s="94"/>
      <c r="W64" s="93"/>
      <c r="X64" s="87"/>
      <c r="Y64" s="87"/>
      <c r="Z64" s="92"/>
      <c r="AA64" s="33"/>
      <c r="AB64" s="62"/>
    </row>
    <row r="65" spans="1:28" x14ac:dyDescent="0.15">
      <c r="A65" s="4">
        <v>0</v>
      </c>
      <c r="B65" s="4">
        <v>0</v>
      </c>
      <c r="C65" s="91" t="s">
        <v>27</v>
      </c>
      <c r="D65" s="41" t="str">
        <f>+[4]OWP!D95</f>
        <v>Kab.PW.Offc</v>
      </c>
      <c r="E65" s="4"/>
      <c r="F65" s="30" t="s">
        <v>87</v>
      </c>
      <c r="G65" s="32">
        <v>1</v>
      </c>
      <c r="H65" s="31" t="s">
        <v>18</v>
      </c>
      <c r="I65" s="90">
        <f>+K65*0.166666666666667</f>
        <v>833.33333333333496</v>
      </c>
      <c r="J65" s="29">
        <f>+K65*0.833333333333333</f>
        <v>4166.6666666666652</v>
      </c>
      <c r="K65" s="89">
        <f>+OWP_Revisi!K54</f>
        <v>5000</v>
      </c>
      <c r="L65" s="32"/>
      <c r="M65" s="31" t="str">
        <f>+H65</f>
        <v>Laporan</v>
      </c>
      <c r="N65" s="90">
        <f>+P65*0.166666666666667</f>
        <v>0</v>
      </c>
      <c r="O65" s="29">
        <f>+P65*0.833333333333333</f>
        <v>0</v>
      </c>
      <c r="P65" s="89">
        <v>0</v>
      </c>
      <c r="Q65" s="91">
        <v>5000</v>
      </c>
      <c r="R65" s="32"/>
      <c r="S65" s="31" t="str">
        <f>+H65</f>
        <v>Laporan</v>
      </c>
      <c r="T65" s="90">
        <f>+V65*0.166666666666667</f>
        <v>0</v>
      </c>
      <c r="U65" s="29">
        <f>+V65*0.833333333333333</f>
        <v>0</v>
      </c>
      <c r="V65" s="89">
        <v>0</v>
      </c>
      <c r="W65" s="93"/>
      <c r="X65" s="87"/>
      <c r="Y65" s="87"/>
      <c r="Z65" s="92"/>
      <c r="AA65" s="33"/>
      <c r="AB65" s="62"/>
    </row>
    <row r="66" spans="1:28" x14ac:dyDescent="0.15">
      <c r="A66" s="4"/>
      <c r="B66" s="4"/>
      <c r="C66" s="91"/>
      <c r="D66" s="41"/>
      <c r="E66" s="4" t="s">
        <v>26</v>
      </c>
      <c r="F66" s="30"/>
      <c r="G66" s="32"/>
      <c r="H66" s="31"/>
      <c r="I66" s="91"/>
      <c r="J66" s="34"/>
      <c r="K66" s="94"/>
      <c r="L66" s="32"/>
      <c r="M66" s="31"/>
      <c r="N66" s="91"/>
      <c r="O66" s="34"/>
      <c r="P66" s="94"/>
      <c r="Q66" s="91"/>
      <c r="R66" s="32"/>
      <c r="S66" s="31"/>
      <c r="T66" s="91"/>
      <c r="U66" s="34"/>
      <c r="V66" s="94"/>
      <c r="W66" s="93"/>
      <c r="X66" s="87"/>
      <c r="Y66" s="87"/>
      <c r="Z66" s="92"/>
      <c r="AA66" s="33"/>
      <c r="AB66" s="62"/>
    </row>
    <row r="67" spans="1:28" x14ac:dyDescent="0.15">
      <c r="A67" s="4"/>
      <c r="B67" s="4"/>
      <c r="C67" s="91"/>
      <c r="D67" s="41"/>
      <c r="E67" s="4" t="s">
        <v>25</v>
      </c>
      <c r="F67" s="30"/>
      <c r="G67" s="32"/>
      <c r="H67" s="31"/>
      <c r="I67" s="91"/>
      <c r="J67" s="34"/>
      <c r="K67" s="94"/>
      <c r="L67" s="32"/>
      <c r="M67" s="31"/>
      <c r="N67" s="91"/>
      <c r="O67" s="34"/>
      <c r="P67" s="94"/>
      <c r="Q67" s="91"/>
      <c r="R67" s="32"/>
      <c r="S67" s="31"/>
      <c r="T67" s="91"/>
      <c r="U67" s="34"/>
      <c r="V67" s="94"/>
      <c r="W67" s="93"/>
      <c r="X67" s="87"/>
      <c r="Y67" s="87"/>
      <c r="Z67" s="92"/>
      <c r="AA67" s="33"/>
      <c r="AB67" s="62"/>
    </row>
    <row r="68" spans="1:28" x14ac:dyDescent="0.15">
      <c r="A68" s="4"/>
      <c r="B68" s="4"/>
      <c r="C68" s="91"/>
      <c r="D68" s="41"/>
      <c r="E68" s="4" t="s">
        <v>24</v>
      </c>
      <c r="F68" s="30"/>
      <c r="G68" s="32"/>
      <c r="H68" s="31"/>
      <c r="I68" s="91"/>
      <c r="J68" s="34"/>
      <c r="K68" s="94"/>
      <c r="L68" s="32"/>
      <c r="M68" s="31"/>
      <c r="N68" s="91"/>
      <c r="O68" s="34"/>
      <c r="P68" s="94"/>
      <c r="Q68" s="91"/>
      <c r="R68" s="32"/>
      <c r="S68" s="31"/>
      <c r="T68" s="91"/>
      <c r="U68" s="34"/>
      <c r="V68" s="94"/>
      <c r="W68" s="93"/>
      <c r="X68" s="87"/>
      <c r="Y68" s="87"/>
      <c r="Z68" s="92"/>
      <c r="AA68" s="33"/>
      <c r="AB68" s="62"/>
    </row>
    <row r="69" spans="1:28" x14ac:dyDescent="0.15">
      <c r="A69" s="4">
        <v>8</v>
      </c>
      <c r="B69" s="4" t="s">
        <v>23</v>
      </c>
      <c r="C69" s="91" t="s">
        <v>19</v>
      </c>
      <c r="D69" s="41" t="str">
        <f>+[4]OWP!D100</f>
        <v>Kab.PW.Offc</v>
      </c>
      <c r="E69" s="4"/>
      <c r="F69" s="30" t="s">
        <v>86</v>
      </c>
      <c r="G69" s="32">
        <v>1</v>
      </c>
      <c r="H69" s="31" t="s">
        <v>18</v>
      </c>
      <c r="I69" s="90">
        <f>+K69*0.166666666666667</f>
        <v>833.33333333333496</v>
      </c>
      <c r="J69" s="29">
        <f>+K69*0.833333333333333</f>
        <v>4166.6666666666652</v>
      </c>
      <c r="K69" s="89">
        <f>+OWP_Revisi!K58</f>
        <v>5000</v>
      </c>
      <c r="L69" s="32"/>
      <c r="M69" s="31" t="str">
        <f>+H69</f>
        <v>Laporan</v>
      </c>
      <c r="N69" s="90">
        <f>+P69*0.166666666666667</f>
        <v>0</v>
      </c>
      <c r="O69" s="29">
        <f>+P69*0.833333333333333</f>
        <v>0</v>
      </c>
      <c r="P69" s="89">
        <v>0</v>
      </c>
      <c r="Q69" s="91">
        <v>5000</v>
      </c>
      <c r="R69" s="32"/>
      <c r="S69" s="31" t="str">
        <f>+H69</f>
        <v>Laporan</v>
      </c>
      <c r="T69" s="90">
        <f>+V69*0.166666666666667</f>
        <v>0</v>
      </c>
      <c r="U69" s="29">
        <f>+V69*0.833333333333333</f>
        <v>0</v>
      </c>
      <c r="V69" s="89">
        <v>0</v>
      </c>
      <c r="W69" s="93"/>
      <c r="X69" s="87"/>
      <c r="Y69" s="87"/>
      <c r="Z69" s="92"/>
      <c r="AA69" s="33"/>
      <c r="AB69" s="62"/>
    </row>
    <row r="70" spans="1:28" x14ac:dyDescent="0.15">
      <c r="A70" s="4">
        <v>8</v>
      </c>
      <c r="B70" s="4" t="s">
        <v>23</v>
      </c>
      <c r="C70" s="91" t="s">
        <v>19</v>
      </c>
      <c r="D70" s="41" t="str">
        <f>+[4]OWP!D101</f>
        <v>Kab.PW.Offc</v>
      </c>
      <c r="E70" s="4"/>
      <c r="F70" s="30" t="s">
        <v>74</v>
      </c>
      <c r="G70" s="32">
        <v>24</v>
      </c>
      <c r="H70" s="31" t="s">
        <v>18</v>
      </c>
      <c r="I70" s="90">
        <f>+K70*0.166666666666667</f>
        <v>18161.878166593255</v>
      </c>
      <c r="J70" s="29">
        <f>+K70*0.833333333333333</f>
        <v>90809.390832966063</v>
      </c>
      <c r="K70" s="89">
        <f>+OWP_Revisi!K59</f>
        <v>108971.26899955931</v>
      </c>
      <c r="L70" s="32"/>
      <c r="M70" s="31" t="str">
        <f>+H70</f>
        <v>Laporan</v>
      </c>
      <c r="N70" s="90">
        <f>+P70*0.166666666666667</f>
        <v>0</v>
      </c>
      <c r="O70" s="29">
        <f>+P70*0.833333333333333</f>
        <v>0</v>
      </c>
      <c r="P70" s="89">
        <v>0</v>
      </c>
      <c r="Q70" s="91">
        <v>4500</v>
      </c>
      <c r="R70" s="32"/>
      <c r="S70" s="31" t="str">
        <f>+H70</f>
        <v>Laporan</v>
      </c>
      <c r="T70" s="90">
        <f>+V70*0.166666666666667</f>
        <v>0</v>
      </c>
      <c r="U70" s="29">
        <f>+V70*0.833333333333333</f>
        <v>0</v>
      </c>
      <c r="V70" s="89">
        <v>0</v>
      </c>
      <c r="W70" s="93"/>
      <c r="X70" s="87"/>
      <c r="Y70" s="87"/>
      <c r="Z70" s="92"/>
      <c r="AA70" s="33"/>
      <c r="AB70" s="62"/>
    </row>
    <row r="71" spans="1:28" x14ac:dyDescent="0.15">
      <c r="A71" s="4">
        <v>8</v>
      </c>
      <c r="B71" s="4" t="s">
        <v>23</v>
      </c>
      <c r="C71" s="91" t="s">
        <v>19</v>
      </c>
      <c r="D71" s="41" t="str">
        <f>+[4]OWP!D102</f>
        <v>Kab.PW.Offc</v>
      </c>
      <c r="E71" s="4"/>
      <c r="F71" s="30" t="s">
        <v>72</v>
      </c>
      <c r="G71" s="32">
        <v>4</v>
      </c>
      <c r="H71" s="31" t="s">
        <v>18</v>
      </c>
      <c r="I71" s="90">
        <f>+K71*0.166666666666667</f>
        <v>9118.934644314606</v>
      </c>
      <c r="J71" s="29">
        <f>+K71*0.833333333333333</f>
        <v>45594.673221572921</v>
      </c>
      <c r="K71" s="89">
        <f>+OWP_Revisi!K60</f>
        <v>54713.607865887527</v>
      </c>
      <c r="L71" s="32"/>
      <c r="M71" s="31" t="str">
        <f>+H71</f>
        <v>Laporan</v>
      </c>
      <c r="N71" s="90">
        <f>+P71*0.166666666666667</f>
        <v>0</v>
      </c>
      <c r="O71" s="29">
        <f>+P71*0.833333333333333</f>
        <v>0</v>
      </c>
      <c r="P71" s="89">
        <v>0</v>
      </c>
      <c r="Q71" s="91">
        <v>15000</v>
      </c>
      <c r="R71" s="32"/>
      <c r="S71" s="31" t="str">
        <f>+H71</f>
        <v>Laporan</v>
      </c>
      <c r="T71" s="90">
        <f>+V71*0.166666666666667</f>
        <v>0</v>
      </c>
      <c r="U71" s="29">
        <f>+V71*0.833333333333333</f>
        <v>0</v>
      </c>
      <c r="V71" s="89">
        <v>0</v>
      </c>
      <c r="W71" s="93"/>
      <c r="X71" s="87"/>
      <c r="Y71" s="87"/>
      <c r="Z71" s="92"/>
      <c r="AA71" s="33"/>
      <c r="AB71" s="62"/>
    </row>
    <row r="72" spans="1:28" x14ac:dyDescent="0.15">
      <c r="A72" s="4"/>
      <c r="B72" s="4"/>
      <c r="C72" s="91"/>
      <c r="D72" s="41"/>
      <c r="E72" s="4" t="s">
        <v>22</v>
      </c>
      <c r="F72" s="30"/>
      <c r="G72" s="32"/>
      <c r="H72" s="31"/>
      <c r="I72" s="91"/>
      <c r="J72" s="34"/>
      <c r="K72" s="94"/>
      <c r="L72" s="32"/>
      <c r="M72" s="31"/>
      <c r="N72" s="91"/>
      <c r="O72" s="34"/>
      <c r="P72" s="94"/>
      <c r="Q72" s="91"/>
      <c r="R72" s="32"/>
      <c r="S72" s="31"/>
      <c r="T72" s="91"/>
      <c r="U72" s="34"/>
      <c r="V72" s="94"/>
      <c r="W72" s="93"/>
      <c r="X72" s="87"/>
      <c r="Y72" s="87"/>
      <c r="Z72" s="92"/>
      <c r="AA72" s="33"/>
      <c r="AB72" s="62"/>
    </row>
    <row r="73" spans="1:28" x14ac:dyDescent="0.15">
      <c r="A73" s="4">
        <v>4</v>
      </c>
      <c r="B73" s="4" t="s">
        <v>21</v>
      </c>
      <c r="C73" s="91" t="s">
        <v>19</v>
      </c>
      <c r="D73" s="41" t="str">
        <f>+[4]OWP!D104</f>
        <v>Kab.PW.Offc</v>
      </c>
      <c r="E73" s="4"/>
      <c r="F73" s="30" t="s">
        <v>85</v>
      </c>
      <c r="G73" s="32">
        <v>5</v>
      </c>
      <c r="H73" s="31" t="s">
        <v>18</v>
      </c>
      <c r="I73" s="90">
        <f>+K73*0.166666666666667</f>
        <v>16666.666666666701</v>
      </c>
      <c r="J73" s="29">
        <f>+K73*0.833333333333333</f>
        <v>83333.333333333299</v>
      </c>
      <c r="K73" s="89">
        <f>+OWP_Revisi!K62</f>
        <v>100000</v>
      </c>
      <c r="L73" s="32"/>
      <c r="M73" s="31" t="str">
        <f>+H73</f>
        <v>Laporan</v>
      </c>
      <c r="N73" s="90">
        <f>+P73*0.166666666666667</f>
        <v>0</v>
      </c>
      <c r="O73" s="29">
        <f>+P73*0.833333333333333</f>
        <v>0</v>
      </c>
      <c r="P73" s="89">
        <v>0</v>
      </c>
      <c r="Q73" s="91">
        <v>20000</v>
      </c>
      <c r="R73" s="32"/>
      <c r="S73" s="31" t="str">
        <f>+H73</f>
        <v>Laporan</v>
      </c>
      <c r="T73" s="90">
        <f>+V73*0.166666666666667</f>
        <v>0</v>
      </c>
      <c r="U73" s="29">
        <f>+V73*0.833333333333333</f>
        <v>0</v>
      </c>
      <c r="V73" s="89">
        <v>0</v>
      </c>
      <c r="W73" s="93"/>
      <c r="X73" s="87"/>
      <c r="Y73" s="87"/>
      <c r="Z73" s="92"/>
      <c r="AA73" s="33"/>
      <c r="AB73" s="62"/>
    </row>
    <row r="74" spans="1:28" x14ac:dyDescent="0.15">
      <c r="A74" s="4">
        <v>0</v>
      </c>
      <c r="B74" s="4">
        <v>0</v>
      </c>
      <c r="C74" s="91" t="s">
        <v>19</v>
      </c>
      <c r="D74" s="41" t="str">
        <f>+[4]OWP!D105</f>
        <v>Kab.PW.Offc</v>
      </c>
      <c r="E74" s="4"/>
      <c r="F74" s="30" t="s">
        <v>84</v>
      </c>
      <c r="G74" s="32">
        <v>1</v>
      </c>
      <c r="H74" s="31" t="s">
        <v>18</v>
      </c>
      <c r="I74" s="90">
        <f>+K74*0.166666666666667</f>
        <v>3333.3333333333399</v>
      </c>
      <c r="J74" s="29">
        <f>+K74*0.833333333333333</f>
        <v>16666.666666666661</v>
      </c>
      <c r="K74" s="89">
        <f>+OWP_Revisi!K63</f>
        <v>20000</v>
      </c>
      <c r="L74" s="32"/>
      <c r="M74" s="31" t="str">
        <f>+H74</f>
        <v>Laporan</v>
      </c>
      <c r="N74" s="90">
        <f>+P74*0.166666666666667</f>
        <v>0</v>
      </c>
      <c r="O74" s="29">
        <f>+P74*0.833333333333333</f>
        <v>0</v>
      </c>
      <c r="P74" s="89">
        <v>0</v>
      </c>
      <c r="Q74" s="91">
        <v>20000</v>
      </c>
      <c r="R74" s="32"/>
      <c r="S74" s="31" t="str">
        <f>+H74</f>
        <v>Laporan</v>
      </c>
      <c r="T74" s="90">
        <f>+V74*0.166666666666667</f>
        <v>0</v>
      </c>
      <c r="U74" s="29">
        <f>+V74*0.833333333333333</f>
        <v>0</v>
      </c>
      <c r="V74" s="89">
        <v>0</v>
      </c>
      <c r="W74" s="93"/>
      <c r="X74" s="87"/>
      <c r="Y74" s="87"/>
      <c r="Z74" s="92"/>
      <c r="AA74" s="33"/>
      <c r="AB74" s="62"/>
    </row>
    <row r="75" spans="1:28" x14ac:dyDescent="0.15">
      <c r="A75" s="4">
        <v>0</v>
      </c>
      <c r="B75" s="4">
        <v>0</v>
      </c>
      <c r="C75" s="91" t="s">
        <v>19</v>
      </c>
      <c r="D75" s="41" t="str">
        <f>+[4]OWP!D106</f>
        <v>Kab.PW.Offc</v>
      </c>
      <c r="E75" s="4"/>
      <c r="F75" s="30" t="s">
        <v>83</v>
      </c>
      <c r="G75" s="32">
        <v>1</v>
      </c>
      <c r="H75" s="31" t="s">
        <v>18</v>
      </c>
      <c r="I75" s="90">
        <f>+K75*0.166666666666667</f>
        <v>4166.6666666666752</v>
      </c>
      <c r="J75" s="29">
        <f>+K75*0.833333333333333</f>
        <v>20833.333333333325</v>
      </c>
      <c r="K75" s="89">
        <f>+OWP_Revisi!K64</f>
        <v>25000</v>
      </c>
      <c r="L75" s="32"/>
      <c r="M75" s="31" t="str">
        <f>+H75</f>
        <v>Laporan</v>
      </c>
      <c r="N75" s="90">
        <f>+P75*0.166666666666667</f>
        <v>0</v>
      </c>
      <c r="O75" s="29">
        <f>+P75*0.833333333333333</f>
        <v>0</v>
      </c>
      <c r="P75" s="89">
        <v>0</v>
      </c>
      <c r="Q75" s="91">
        <v>25000</v>
      </c>
      <c r="R75" s="32"/>
      <c r="S75" s="31" t="str">
        <f>+H75</f>
        <v>Laporan</v>
      </c>
      <c r="T75" s="90">
        <f>+V75*0.166666666666667</f>
        <v>0</v>
      </c>
      <c r="U75" s="29">
        <f>+V75*0.833333333333333</f>
        <v>0</v>
      </c>
      <c r="V75" s="89">
        <v>0</v>
      </c>
      <c r="W75" s="93"/>
      <c r="X75" s="87"/>
      <c r="Y75" s="87"/>
      <c r="Z75" s="92"/>
      <c r="AA75" s="33"/>
      <c r="AB75" s="62"/>
    </row>
    <row r="76" spans="1:28" x14ac:dyDescent="0.15">
      <c r="A76" s="4"/>
      <c r="B76" s="4"/>
      <c r="C76" s="91"/>
      <c r="D76" s="41"/>
      <c r="E76" s="4" t="s">
        <v>20</v>
      </c>
      <c r="F76" s="30"/>
      <c r="G76" s="32"/>
      <c r="H76" s="31"/>
      <c r="I76" s="91"/>
      <c r="J76" s="34"/>
      <c r="K76" s="94"/>
      <c r="L76" s="32"/>
      <c r="M76" s="31"/>
      <c r="N76" s="91"/>
      <c r="O76" s="34"/>
      <c r="P76" s="94"/>
      <c r="Q76" s="91"/>
      <c r="R76" s="32"/>
      <c r="S76" s="31"/>
      <c r="T76" s="91"/>
      <c r="U76" s="34"/>
      <c r="V76" s="94"/>
      <c r="W76" s="93"/>
      <c r="X76" s="87"/>
      <c r="Y76" s="87"/>
      <c r="Z76" s="92"/>
      <c r="AA76" s="33"/>
      <c r="AB76" s="62"/>
    </row>
    <row r="77" spans="1:28" x14ac:dyDescent="0.15">
      <c r="A77" s="4">
        <v>6</v>
      </c>
      <c r="B77" s="4" t="s">
        <v>16</v>
      </c>
      <c r="C77" s="91" t="s">
        <v>19</v>
      </c>
      <c r="D77" s="41" t="str">
        <f>+[4]OWP!D108</f>
        <v>Kab.PW.Offc</v>
      </c>
      <c r="E77" s="4"/>
      <c r="F77" s="30" t="s">
        <v>82</v>
      </c>
      <c r="G77" s="32">
        <v>4</v>
      </c>
      <c r="H77" s="31" t="s">
        <v>18</v>
      </c>
      <c r="I77" s="90">
        <f>+K77*0.166666666666667</f>
        <v>3333.3333333333399</v>
      </c>
      <c r="J77" s="29">
        <f>+K77*0.833333333333333</f>
        <v>16666.666666666661</v>
      </c>
      <c r="K77" s="89">
        <f>+OWP_Revisi!K66</f>
        <v>20000</v>
      </c>
      <c r="L77" s="32"/>
      <c r="M77" s="31" t="str">
        <f>+H77</f>
        <v>Laporan</v>
      </c>
      <c r="N77" s="90">
        <f>+P77*0.166666666666667</f>
        <v>0</v>
      </c>
      <c r="O77" s="29">
        <f>+P77*0.833333333333333</f>
        <v>0</v>
      </c>
      <c r="P77" s="89">
        <v>0</v>
      </c>
      <c r="Q77" s="91">
        <v>5000</v>
      </c>
      <c r="R77" s="32"/>
      <c r="S77" s="31" t="str">
        <f>+H77</f>
        <v>Laporan</v>
      </c>
      <c r="T77" s="90">
        <f>+V77*0.166666666666667</f>
        <v>0</v>
      </c>
      <c r="U77" s="29">
        <f>+V77*0.833333333333333</f>
        <v>0</v>
      </c>
      <c r="V77" s="89">
        <v>0</v>
      </c>
      <c r="W77" s="93"/>
      <c r="X77" s="87"/>
      <c r="Y77" s="87"/>
      <c r="Z77" s="92"/>
      <c r="AA77" s="33"/>
      <c r="AB77" s="62"/>
    </row>
    <row r="78" spans="1:28" x14ac:dyDescent="0.15">
      <c r="A78" s="4"/>
      <c r="B78" s="4"/>
      <c r="C78" s="91"/>
      <c r="D78" s="41"/>
      <c r="E78" s="4" t="s">
        <v>17</v>
      </c>
      <c r="F78" s="30"/>
      <c r="G78" s="32"/>
      <c r="H78" s="31"/>
      <c r="I78" s="91"/>
      <c r="J78" s="34"/>
      <c r="K78" s="94"/>
      <c r="L78" s="32"/>
      <c r="M78" s="31"/>
      <c r="N78" s="91"/>
      <c r="O78" s="34"/>
      <c r="P78" s="94"/>
      <c r="Q78" s="91"/>
      <c r="R78" s="32"/>
      <c r="S78" s="31"/>
      <c r="T78" s="91"/>
      <c r="U78" s="34"/>
      <c r="V78" s="94"/>
      <c r="W78" s="93"/>
      <c r="X78" s="87"/>
      <c r="Y78" s="87"/>
      <c r="Z78" s="92"/>
      <c r="AA78" s="33"/>
      <c r="AB78" s="62"/>
    </row>
    <row r="79" spans="1:28" x14ac:dyDescent="0.15">
      <c r="A79" s="4"/>
      <c r="B79" s="4"/>
      <c r="C79" s="91"/>
      <c r="D79" s="41"/>
      <c r="E79" s="4" t="s">
        <v>28</v>
      </c>
      <c r="F79" s="30"/>
      <c r="G79" s="32"/>
      <c r="H79" s="31"/>
      <c r="I79" s="91"/>
      <c r="J79" s="34"/>
      <c r="K79" s="94"/>
      <c r="L79" s="32"/>
      <c r="M79" s="31"/>
      <c r="N79" s="91"/>
      <c r="O79" s="34"/>
      <c r="P79" s="94"/>
      <c r="Q79" s="91"/>
      <c r="R79" s="32"/>
      <c r="S79" s="31"/>
      <c r="T79" s="91"/>
      <c r="U79" s="34"/>
      <c r="V79" s="94"/>
      <c r="W79" s="93"/>
      <c r="X79" s="87"/>
      <c r="Y79" s="87"/>
      <c r="Z79" s="92"/>
      <c r="AA79" s="33"/>
      <c r="AB79" s="62"/>
    </row>
    <row r="80" spans="1:28" x14ac:dyDescent="0.15">
      <c r="A80" s="4">
        <v>6</v>
      </c>
      <c r="B80" s="4" t="s">
        <v>16</v>
      </c>
      <c r="C80" s="91" t="s">
        <v>15</v>
      </c>
      <c r="D80" s="41" t="str">
        <f>+[4]OWP!D112</f>
        <v>Kab.PW.Offc</v>
      </c>
      <c r="E80" s="4"/>
      <c r="F80" s="30" t="s">
        <v>81</v>
      </c>
      <c r="G80" s="32">
        <v>7</v>
      </c>
      <c r="H80" s="31" t="s">
        <v>14</v>
      </c>
      <c r="I80" s="90">
        <f>+K80*0.166666666666667</f>
        <v>1984000.000000004</v>
      </c>
      <c r="J80" s="29">
        <f>+K80*0.833333333333333</f>
        <v>9919999.9999999963</v>
      </c>
      <c r="K80" s="89">
        <f>+OWP_Revisi!K68</f>
        <v>11904000</v>
      </c>
      <c r="L80" s="32"/>
      <c r="M80" s="31" t="str">
        <f>+H80</f>
        <v>Dokumen</v>
      </c>
      <c r="N80" s="90">
        <f>+P80*0.166666666666667</f>
        <v>0</v>
      </c>
      <c r="O80" s="29">
        <f>+P80*0.833333333333333</f>
        <v>0</v>
      </c>
      <c r="P80" s="89">
        <v>0</v>
      </c>
      <c r="Q80" s="91">
        <v>12000</v>
      </c>
      <c r="R80" s="32"/>
      <c r="S80" s="31" t="str">
        <f>+H80</f>
        <v>Dokumen</v>
      </c>
      <c r="T80" s="90">
        <f>+V80*0.166666666666667</f>
        <v>0</v>
      </c>
      <c r="U80" s="29">
        <f>+V80*0.833333333333333</f>
        <v>0</v>
      </c>
      <c r="V80" s="89">
        <v>0</v>
      </c>
      <c r="W80" s="88"/>
      <c r="X80" s="87"/>
      <c r="Y80" s="87"/>
      <c r="Z80" s="86"/>
      <c r="AA80" s="33"/>
      <c r="AB80" s="62"/>
    </row>
    <row r="81" spans="1:28" ht="13" thickBot="1" x14ac:dyDescent="0.2">
      <c r="A81" s="4">
        <v>0</v>
      </c>
      <c r="B81" s="4">
        <v>0</v>
      </c>
      <c r="C81" s="85" t="s">
        <v>15</v>
      </c>
      <c r="D81" s="84" t="str">
        <f>+[4]OWP!D113</f>
        <v>Kab.PW.Offc</v>
      </c>
      <c r="E81" s="24"/>
      <c r="F81" s="23" t="s">
        <v>78</v>
      </c>
      <c r="G81" s="22">
        <v>7</v>
      </c>
      <c r="H81" s="21" t="s">
        <v>14</v>
      </c>
      <c r="I81" s="77">
        <f>+K81*0.166666666666667</f>
        <v>342110.35642388923</v>
      </c>
      <c r="J81" s="75">
        <f>+K81*0.833333333333333</f>
        <v>1710551.7821194422</v>
      </c>
      <c r="K81" s="84">
        <f>+OWP_Revisi!K69</f>
        <v>2052662.1385433313</v>
      </c>
      <c r="L81" s="22"/>
      <c r="M81" s="21" t="str">
        <f>+H81</f>
        <v>Dokumen</v>
      </c>
      <c r="N81" s="77">
        <f>+P81*0.166666666666667</f>
        <v>0</v>
      </c>
      <c r="O81" s="75">
        <f>+P81*0.833333333333333</f>
        <v>0</v>
      </c>
      <c r="P81" s="84">
        <v>0</v>
      </c>
      <c r="Q81" s="85">
        <v>345085</v>
      </c>
      <c r="R81" s="22"/>
      <c r="S81" s="21" t="str">
        <f>+H81</f>
        <v>Dokumen</v>
      </c>
      <c r="T81" s="77">
        <f>+V81*0.166666666666667</f>
        <v>0</v>
      </c>
      <c r="U81" s="75">
        <f>+V81*0.833333333333333</f>
        <v>0</v>
      </c>
      <c r="V81" s="84">
        <v>0</v>
      </c>
      <c r="W81" s="83"/>
      <c r="X81" s="82"/>
      <c r="Y81" s="82"/>
      <c r="Z81" s="81"/>
      <c r="AA81" s="20"/>
      <c r="AB81" s="62"/>
    </row>
    <row r="82" spans="1:28" ht="14" thickTop="1" thickBot="1" x14ac:dyDescent="0.2">
      <c r="A82" s="4"/>
      <c r="B82" s="4"/>
      <c r="C82" s="80"/>
      <c r="D82" s="79"/>
      <c r="E82" s="79"/>
      <c r="F82" s="78"/>
      <c r="G82" s="52"/>
      <c r="H82" s="54"/>
      <c r="I82" s="76">
        <f>SUM(I50:I81)</f>
        <v>2552077.51741964</v>
      </c>
      <c r="J82" s="75">
        <f>SUM(J50:J81)</f>
        <v>12760387.58709817</v>
      </c>
      <c r="K82" s="74">
        <f>SUM(K50:K81)</f>
        <v>15312465.10451781</v>
      </c>
      <c r="L82" s="52"/>
      <c r="M82" s="54"/>
      <c r="N82" s="76">
        <f>SUM(N50:N81)</f>
        <v>0</v>
      </c>
      <c r="O82" s="75">
        <f>SUM(O50:O81)</f>
        <v>0</v>
      </c>
      <c r="P82" s="74">
        <f>SUM(P50:P81)</f>
        <v>0</v>
      </c>
      <c r="Q82" s="77"/>
      <c r="R82" s="52"/>
      <c r="S82" s="54"/>
      <c r="T82" s="76">
        <f>SUM(T50:T81)</f>
        <v>0</v>
      </c>
      <c r="U82" s="75">
        <f>SUM(U50:U81)</f>
        <v>0</v>
      </c>
      <c r="V82" s="74">
        <f>SUM(V50:V81)</f>
        <v>0</v>
      </c>
      <c r="W82" s="73"/>
      <c r="X82" s="72"/>
      <c r="Y82" s="72"/>
      <c r="Z82" s="71"/>
      <c r="AA82" s="53"/>
      <c r="AB82" s="62"/>
    </row>
    <row r="83" spans="1:28" ht="13" thickTop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2"/>
    </row>
    <row r="84" spans="1:28" ht="3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62"/>
    </row>
    <row r="85" spans="1:28" hidden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2"/>
    </row>
    <row r="86" spans="1:28" ht="2.25" hidden="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62"/>
    </row>
    <row r="87" spans="1:28" hidden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2"/>
    </row>
    <row r="88" spans="1:28" hidden="1" x14ac:dyDescent="0.15">
      <c r="A88" s="6">
        <v>1</v>
      </c>
      <c r="B88" s="7" t="s">
        <v>11</v>
      </c>
      <c r="C88" s="4"/>
      <c r="D88" s="66" t="e">
        <f>SUMIF(D$6:D$81,B88,(#REF!))</f>
        <v>#REF!</v>
      </c>
      <c r="E88" s="4"/>
      <c r="F88" s="4"/>
      <c r="G88" s="4"/>
      <c r="H88" s="4"/>
      <c r="I88" s="4"/>
      <c r="J88" s="4"/>
      <c r="K88" s="70">
        <v>26857608.602080908</v>
      </c>
      <c r="L88" s="4"/>
      <c r="M88" s="4"/>
      <c r="N88" s="4"/>
      <c r="O88" s="4"/>
      <c r="P88" s="4"/>
      <c r="Q88" s="4" t="s">
        <v>80</v>
      </c>
      <c r="R88" s="4"/>
      <c r="S88" s="4"/>
      <c r="T88" s="4"/>
      <c r="U88" s="4"/>
      <c r="V88" s="4"/>
      <c r="W88" s="4" t="s">
        <v>79</v>
      </c>
      <c r="X88" s="4" t="s">
        <v>78</v>
      </c>
      <c r="Y88" s="4"/>
      <c r="Z88" s="1" t="s">
        <v>77</v>
      </c>
      <c r="AA88" s="4"/>
      <c r="AB88" s="62"/>
    </row>
    <row r="89" spans="1:28" hidden="1" x14ac:dyDescent="0.15">
      <c r="A89" s="6">
        <v>2</v>
      </c>
      <c r="B89" s="7" t="s">
        <v>9</v>
      </c>
      <c r="C89" s="4"/>
      <c r="D89" s="66" t="e">
        <f>SUMIF(D$6:D$81,B89,(#REF!))</f>
        <v>#REF!</v>
      </c>
      <c r="E89" s="4"/>
      <c r="F89" s="4">
        <f t="shared" ref="F89:F94" si="0">+Q89*G89</f>
        <v>1540000</v>
      </c>
      <c r="G89" s="4">
        <v>22</v>
      </c>
      <c r="H89" s="4" t="s">
        <v>75</v>
      </c>
      <c r="I89" s="4"/>
      <c r="J89" s="4"/>
      <c r="K89" s="38">
        <f>+K97-K88</f>
        <v>-26857608.602080908</v>
      </c>
      <c r="L89" s="38"/>
      <c r="M89" s="38"/>
      <c r="N89" s="38"/>
      <c r="O89" s="38"/>
      <c r="P89" s="38"/>
      <c r="Q89" s="38">
        <f>14*5000</f>
        <v>70000</v>
      </c>
      <c r="R89" s="38"/>
      <c r="S89" s="4"/>
      <c r="T89" s="4"/>
      <c r="U89" s="4"/>
      <c r="V89" s="38"/>
      <c r="W89" s="4">
        <v>40000</v>
      </c>
      <c r="X89" s="69">
        <v>52</v>
      </c>
      <c r="Y89" s="4" t="s">
        <v>76</v>
      </c>
      <c r="Z89" s="68">
        <v>0</v>
      </c>
      <c r="AA89" s="38"/>
      <c r="AB89" s="62"/>
    </row>
    <row r="90" spans="1:28" hidden="1" x14ac:dyDescent="0.15">
      <c r="A90" s="6">
        <v>3</v>
      </c>
      <c r="B90" s="7" t="s">
        <v>8</v>
      </c>
      <c r="C90" s="4"/>
      <c r="D90" s="66" t="e">
        <f>SUMIF(D$6:D$81,B90,(#REF!))</f>
        <v>#REF!</v>
      </c>
      <c r="E90" s="4"/>
      <c r="F90" s="4">
        <f t="shared" si="0"/>
        <v>180000</v>
      </c>
      <c r="G90" s="1">
        <v>3</v>
      </c>
      <c r="H90" s="4" t="s">
        <v>75</v>
      </c>
      <c r="I90" s="4"/>
      <c r="J90" s="4"/>
      <c r="L90" s="38"/>
      <c r="M90" s="38"/>
      <c r="N90" s="38"/>
      <c r="O90" s="38"/>
      <c r="P90" s="38"/>
      <c r="Q90" s="38">
        <f>12*5000</f>
        <v>60000</v>
      </c>
      <c r="R90" s="38"/>
      <c r="S90" s="4"/>
      <c r="T90" s="4"/>
      <c r="U90" s="4"/>
      <c r="V90" s="38"/>
      <c r="W90" s="4">
        <v>30000</v>
      </c>
      <c r="X90" s="4"/>
      <c r="Y90" s="4"/>
      <c r="AA90" s="38"/>
      <c r="AB90" s="62"/>
    </row>
    <row r="91" spans="1:28" hidden="1" x14ac:dyDescent="0.15">
      <c r="A91" s="6">
        <v>4</v>
      </c>
      <c r="B91" s="7" t="s">
        <v>7</v>
      </c>
      <c r="C91" s="4"/>
      <c r="D91" s="66" t="e">
        <f>SUMIF(D$6:D$81,B91,(#REF!))</f>
        <v>#REF!</v>
      </c>
      <c r="E91" s="4"/>
      <c r="F91" s="4">
        <f t="shared" si="0"/>
        <v>990000</v>
      </c>
      <c r="G91" s="38">
        <v>18</v>
      </c>
      <c r="H91" s="4" t="s">
        <v>75</v>
      </c>
      <c r="I91" s="4"/>
      <c r="J91" s="4"/>
      <c r="L91" s="38"/>
      <c r="M91" s="38"/>
      <c r="N91" s="38"/>
      <c r="O91" s="38"/>
      <c r="P91" s="38"/>
      <c r="Q91" s="38">
        <f>11*5000</f>
        <v>55000</v>
      </c>
      <c r="R91" s="38"/>
      <c r="S91" s="4"/>
      <c r="T91" s="4"/>
      <c r="U91" s="4"/>
      <c r="V91" s="38"/>
      <c r="W91" s="4"/>
      <c r="X91" s="4"/>
      <c r="Y91" s="4"/>
      <c r="AA91" s="38"/>
      <c r="AB91" s="62"/>
    </row>
    <row r="92" spans="1:28" hidden="1" x14ac:dyDescent="0.15">
      <c r="A92" s="6">
        <v>5</v>
      </c>
      <c r="B92" s="5" t="s">
        <v>6</v>
      </c>
      <c r="C92" s="4"/>
      <c r="D92" s="66" t="e">
        <f>SUMIF(D$6:D$81,B92,(#REF!))</f>
        <v>#REF!</v>
      </c>
      <c r="E92" s="4"/>
      <c r="F92" s="4">
        <f t="shared" si="0"/>
        <v>225000</v>
      </c>
      <c r="G92" s="38">
        <v>5</v>
      </c>
      <c r="H92" s="4" t="s">
        <v>75</v>
      </c>
      <c r="I92" s="4"/>
      <c r="J92" s="4"/>
      <c r="L92" s="67"/>
      <c r="M92" s="67"/>
      <c r="N92" s="67"/>
      <c r="O92" s="67"/>
      <c r="P92" s="67"/>
      <c r="Q92" s="67">
        <f>9*5000</f>
        <v>45000</v>
      </c>
      <c r="R92" s="67"/>
      <c r="S92" s="4"/>
      <c r="T92" s="4"/>
      <c r="U92" s="4"/>
      <c r="V92" s="67"/>
      <c r="W92" s="4"/>
      <c r="X92" s="4"/>
      <c r="Y92" s="4"/>
      <c r="AA92" s="67"/>
      <c r="AB92" s="62"/>
    </row>
    <row r="93" spans="1:28" hidden="1" x14ac:dyDescent="0.15">
      <c r="A93" s="6">
        <v>6</v>
      </c>
      <c r="B93" s="5" t="s">
        <v>5</v>
      </c>
      <c r="C93" s="4"/>
      <c r="D93" s="66" t="e">
        <f>SUMIF(D$6:D$81,B93,(#REF!))</f>
        <v>#REF!</v>
      </c>
      <c r="E93" s="4"/>
      <c r="F93" s="4">
        <f t="shared" si="0"/>
        <v>440000</v>
      </c>
      <c r="G93" s="1">
        <v>11</v>
      </c>
      <c r="H93" s="4" t="s">
        <v>75</v>
      </c>
      <c r="I93" s="4"/>
      <c r="J93" s="4"/>
      <c r="L93" s="38"/>
      <c r="M93" s="38"/>
      <c r="N93" s="38"/>
      <c r="O93" s="38"/>
      <c r="P93" s="38"/>
      <c r="Q93" s="38">
        <f>8*5000</f>
        <v>40000</v>
      </c>
      <c r="R93" s="38"/>
      <c r="S93" s="4"/>
      <c r="T93" s="4"/>
      <c r="U93" s="4"/>
      <c r="V93" s="38"/>
      <c r="W93" s="4"/>
      <c r="X93" s="4"/>
      <c r="Y93" s="4"/>
      <c r="AA93" s="38"/>
      <c r="AB93" s="62"/>
    </row>
    <row r="94" spans="1:28" hidden="1" x14ac:dyDescent="0.15">
      <c r="A94" s="6">
        <v>7</v>
      </c>
      <c r="B94" s="5" t="s">
        <v>4</v>
      </c>
      <c r="C94" s="4"/>
      <c r="D94" s="66" t="e">
        <f>SUMIF(D$6:D$81,B94,(#REF!))</f>
        <v>#REF!</v>
      </c>
      <c r="E94" s="4"/>
      <c r="F94" s="4">
        <f t="shared" si="0"/>
        <v>450000</v>
      </c>
      <c r="G94" s="1">
        <v>15</v>
      </c>
      <c r="H94" s="4" t="s">
        <v>75</v>
      </c>
      <c r="I94" s="4"/>
      <c r="J94" s="4"/>
      <c r="L94" s="38"/>
      <c r="M94" s="38"/>
      <c r="N94" s="38"/>
      <c r="O94" s="38"/>
      <c r="P94" s="38"/>
      <c r="Q94" s="38">
        <f>6*5000</f>
        <v>30000</v>
      </c>
      <c r="R94" s="38"/>
      <c r="S94" s="4"/>
      <c r="T94" s="4"/>
      <c r="U94" s="4"/>
      <c r="V94" s="38"/>
      <c r="W94" s="4"/>
      <c r="X94" s="4"/>
      <c r="Y94" s="4"/>
      <c r="AA94" s="38"/>
      <c r="AB94" s="62"/>
    </row>
    <row r="95" spans="1:28" hidden="1" x14ac:dyDescent="0.15">
      <c r="A95" s="4"/>
      <c r="B95" s="4"/>
      <c r="C95" s="4"/>
      <c r="D95" s="4"/>
      <c r="E95" s="4"/>
      <c r="F95" s="63" t="s">
        <v>74</v>
      </c>
      <c r="G95" s="63"/>
      <c r="H95" s="63"/>
      <c r="I95" s="63"/>
      <c r="J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5">
        <v>0.3</v>
      </c>
      <c r="Y95" s="63" t="s">
        <v>73</v>
      </c>
      <c r="Z95" s="64"/>
      <c r="AA95" s="63"/>
      <c r="AB95" s="62"/>
    </row>
    <row r="96" spans="1:28" hidden="1" x14ac:dyDescent="0.15">
      <c r="A96" s="4"/>
      <c r="B96" s="4"/>
      <c r="C96" s="4"/>
      <c r="D96" s="4"/>
      <c r="E96" s="4"/>
      <c r="F96" s="63" t="s">
        <v>72</v>
      </c>
      <c r="G96" s="63"/>
      <c r="H96" s="63"/>
      <c r="I96" s="63"/>
      <c r="J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5">
        <v>0.25</v>
      </c>
      <c r="Y96" s="63" t="s">
        <v>71</v>
      </c>
      <c r="Z96" s="64"/>
      <c r="AA96" s="63"/>
      <c r="AB96" s="62"/>
    </row>
    <row r="97" spans="1:28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62"/>
    </row>
    <row r="98" spans="1:28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62"/>
    </row>
    <row r="99" spans="1:28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62"/>
    </row>
    <row r="100" spans="1:28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39"/>
    </row>
    <row r="101" spans="1:28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39"/>
    </row>
    <row r="102" spans="1:28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39"/>
    </row>
    <row r="103" spans="1:28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39"/>
    </row>
    <row r="104" spans="1:28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39"/>
    </row>
    <row r="105" spans="1:28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39"/>
    </row>
    <row r="106" spans="1:28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39"/>
    </row>
    <row r="107" spans="1:28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39"/>
    </row>
    <row r="108" spans="1:28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39"/>
    </row>
    <row r="109" spans="1:28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39"/>
    </row>
    <row r="110" spans="1:28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39"/>
    </row>
    <row r="111" spans="1:28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39"/>
    </row>
    <row r="112" spans="1:28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39"/>
    </row>
    <row r="113" spans="1:28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39"/>
    </row>
    <row r="114" spans="1:28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39"/>
    </row>
    <row r="115" spans="1:28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39"/>
    </row>
    <row r="116" spans="1:28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39"/>
    </row>
    <row r="117" spans="1:28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39"/>
    </row>
    <row r="118" spans="1:28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39"/>
    </row>
    <row r="119" spans="1:28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39"/>
    </row>
    <row r="120" spans="1:28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39"/>
    </row>
    <row r="121" spans="1:28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39"/>
    </row>
    <row r="122" spans="1:28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39"/>
    </row>
    <row r="123" spans="1:28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39"/>
    </row>
    <row r="124" spans="1:28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39"/>
    </row>
    <row r="125" spans="1:28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39"/>
    </row>
    <row r="126" spans="1:28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39"/>
    </row>
    <row r="127" spans="1:28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39"/>
    </row>
    <row r="128" spans="1:28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39"/>
    </row>
    <row r="129" spans="1:28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39"/>
    </row>
    <row r="130" spans="1:28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39"/>
    </row>
    <row r="131" spans="1:28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39"/>
    </row>
    <row r="132" spans="1:28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39"/>
    </row>
    <row r="133" spans="1:28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39"/>
    </row>
    <row r="134" spans="1:28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39"/>
    </row>
    <row r="135" spans="1:28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39"/>
    </row>
    <row r="136" spans="1:28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39"/>
    </row>
    <row r="137" spans="1:28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39"/>
    </row>
    <row r="138" spans="1:28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39"/>
    </row>
    <row r="139" spans="1:28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39"/>
    </row>
    <row r="140" spans="1:28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39"/>
    </row>
    <row r="141" spans="1:28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39"/>
    </row>
    <row r="142" spans="1:28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39"/>
    </row>
    <row r="143" spans="1:28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39"/>
    </row>
    <row r="144" spans="1:28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39"/>
    </row>
    <row r="145" spans="1:28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39"/>
    </row>
    <row r="146" spans="1:28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39"/>
    </row>
    <row r="147" spans="1:28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39"/>
    </row>
    <row r="148" spans="1:28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39"/>
    </row>
    <row r="149" spans="1:28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39"/>
    </row>
    <row r="150" spans="1:28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39"/>
    </row>
    <row r="151" spans="1:28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39"/>
    </row>
    <row r="152" spans="1:28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39"/>
    </row>
    <row r="153" spans="1:28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39"/>
    </row>
    <row r="154" spans="1:28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39"/>
    </row>
    <row r="155" spans="1:28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39"/>
    </row>
    <row r="156" spans="1:28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39"/>
    </row>
    <row r="157" spans="1:28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39"/>
    </row>
    <row r="158" spans="1:28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39"/>
    </row>
    <row r="159" spans="1:28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39"/>
    </row>
    <row r="160" spans="1:28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39"/>
    </row>
    <row r="161" spans="1:28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39"/>
    </row>
    <row r="162" spans="1:28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39"/>
    </row>
    <row r="163" spans="1:28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39"/>
    </row>
    <row r="164" spans="1:28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39"/>
    </row>
    <row r="165" spans="1:28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39"/>
    </row>
    <row r="166" spans="1:28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AA166" s="4"/>
      <c r="AB166" s="39"/>
    </row>
    <row r="167" spans="1:28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AA167" s="4"/>
      <c r="AB167" s="39"/>
    </row>
    <row r="168" spans="1:28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AA168" s="4"/>
      <c r="AB168" s="39"/>
    </row>
    <row r="169" spans="1:28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A169" s="4"/>
      <c r="AB169" s="39"/>
    </row>
    <row r="170" spans="1:28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AA170" s="4"/>
      <c r="AB170" s="39"/>
    </row>
    <row r="171" spans="1:28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A171" s="4"/>
      <c r="AB171" s="39"/>
    </row>
    <row r="172" spans="1:28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AA172" s="4"/>
      <c r="AB172" s="39"/>
    </row>
    <row r="173" spans="1:28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AA173" s="4"/>
      <c r="AB173" s="39"/>
    </row>
    <row r="174" spans="1:28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AA174" s="4"/>
      <c r="AB174" s="39"/>
    </row>
    <row r="175" spans="1:28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AA175" s="4"/>
      <c r="AB175" s="39"/>
    </row>
    <row r="176" spans="1:28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AA176" s="4"/>
      <c r="AB176" s="39"/>
    </row>
    <row r="177" spans="1:28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A177" s="4"/>
      <c r="AB177" s="39"/>
    </row>
  </sheetData>
  <mergeCells count="52">
    <mergeCell ref="C2:AA2"/>
    <mergeCell ref="C3:AA3"/>
    <mergeCell ref="C6:AA6"/>
    <mergeCell ref="I10:K10"/>
    <mergeCell ref="N10:P10"/>
    <mergeCell ref="T10:V10"/>
    <mergeCell ref="C4:AA4"/>
    <mergeCell ref="C5:AA5"/>
    <mergeCell ref="C9:C11"/>
    <mergeCell ref="D9:D11"/>
    <mergeCell ref="C8:AA8"/>
    <mergeCell ref="C39:AA39"/>
    <mergeCell ref="E9:F11"/>
    <mergeCell ref="G9:K9"/>
    <mergeCell ref="L9:P9"/>
    <mergeCell ref="R9:V9"/>
    <mergeCell ref="W9:Z10"/>
    <mergeCell ref="AA9:AA11"/>
    <mergeCell ref="G10:H11"/>
    <mergeCell ref="L10:M11"/>
    <mergeCell ref="R10:S11"/>
    <mergeCell ref="E12:F12"/>
    <mergeCell ref="G12:H12"/>
    <mergeCell ref="L12:M12"/>
    <mergeCell ref="R12:S12"/>
    <mergeCell ref="W12:Z12"/>
    <mergeCell ref="C41:AA41"/>
    <mergeCell ref="C42:AA42"/>
    <mergeCell ref="E49:F49"/>
    <mergeCell ref="G49:H49"/>
    <mergeCell ref="L49:M49"/>
    <mergeCell ref="R49:S49"/>
    <mergeCell ref="W49:Z49"/>
    <mergeCell ref="C43:AA43"/>
    <mergeCell ref="C45:AA45"/>
    <mergeCell ref="R47:S48"/>
    <mergeCell ref="C40:AA40"/>
    <mergeCell ref="C7:AA7"/>
    <mergeCell ref="C44:AA44"/>
    <mergeCell ref="AA46:AA48"/>
    <mergeCell ref="W46:Z47"/>
    <mergeCell ref="E46:F48"/>
    <mergeCell ref="D46:D48"/>
    <mergeCell ref="C46:C48"/>
    <mergeCell ref="G46:K46"/>
    <mergeCell ref="L46:P46"/>
    <mergeCell ref="R46:V46"/>
    <mergeCell ref="G47:H48"/>
    <mergeCell ref="L47:M48"/>
    <mergeCell ref="I47:K47"/>
    <mergeCell ref="N47:P47"/>
    <mergeCell ref="T47:V47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37" min="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AS177"/>
  <sheetViews>
    <sheetView showGridLines="0" topLeftCell="C47" zoomScale="70" zoomScaleNormal="70" zoomScaleSheetLayoutView="70" zoomScalePageLayoutView="70" workbookViewId="0">
      <selection activeCell="V51" sqref="V51:V81"/>
    </sheetView>
  </sheetViews>
  <sheetFormatPr baseColWidth="10" defaultColWidth="8.83203125" defaultRowHeight="12" x14ac:dyDescent="0.15"/>
  <cols>
    <col min="1" max="1" width="5.33203125" style="1" hidden="1" customWidth="1"/>
    <col min="2" max="2" width="23.6640625" style="1" hidden="1" customWidth="1"/>
    <col min="3" max="3" width="11" style="1" customWidth="1"/>
    <col min="4" max="4" width="15.33203125" style="1" customWidth="1"/>
    <col min="5" max="5" width="4.5" style="3" customWidth="1"/>
    <col min="6" max="6" width="91.1640625" style="3" customWidth="1"/>
    <col min="7" max="7" width="5.6640625" style="2" bestFit="1" customWidth="1"/>
    <col min="8" max="8" width="9.5" style="1" customWidth="1"/>
    <col min="9" max="9" width="10.1640625" style="1" bestFit="1" customWidth="1"/>
    <col min="10" max="10" width="10.5" style="1" bestFit="1" customWidth="1"/>
    <col min="11" max="11" width="11.1640625" style="1" bestFit="1" customWidth="1"/>
    <col min="12" max="12" width="6.1640625" style="1" customWidth="1"/>
    <col min="13" max="13" width="9.33203125" style="1" bestFit="1" customWidth="1"/>
    <col min="14" max="15" width="7.5" style="1" customWidth="1"/>
    <col min="16" max="16" width="11.6640625" style="1" customWidth="1"/>
    <col min="17" max="17" width="12" style="1" hidden="1" customWidth="1"/>
    <col min="18" max="18" width="6.6640625" style="1" customWidth="1"/>
    <col min="19" max="21" width="9" style="3" customWidth="1"/>
    <col min="22" max="22" width="11.33203125" style="1" customWidth="1"/>
    <col min="23" max="26" width="6.1640625" style="1" customWidth="1"/>
    <col min="27" max="27" width="12" style="1" customWidth="1"/>
    <col min="28" max="28" width="3.5" style="6" customWidth="1"/>
    <col min="29" max="29" width="15.1640625" style="6" customWidth="1"/>
    <col min="30" max="30" width="8.1640625" style="6" customWidth="1"/>
    <col min="31" max="16384" width="8.83203125" style="6"/>
  </cols>
  <sheetData>
    <row r="1" spans="1:45" ht="28.5" customHeight="1" x14ac:dyDescent="0.15"/>
    <row r="2" spans="1:45" s="1" customFormat="1" ht="15.75" customHeight="1" x14ac:dyDescent="0.2">
      <c r="A2" s="4"/>
      <c r="B2" s="4"/>
      <c r="C2" s="167" t="s">
        <v>106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50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1" customFormat="1" ht="15.75" customHeight="1" x14ac:dyDescent="0.2">
      <c r="A3" s="4"/>
      <c r="B3" s="4"/>
      <c r="C3" s="167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5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" customFormat="1" ht="18" x14ac:dyDescent="0.2">
      <c r="A4" s="4"/>
      <c r="B4" s="4"/>
      <c r="C4" s="167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45" s="1" customFormat="1" ht="18" x14ac:dyDescent="0.2">
      <c r="A5" s="4"/>
      <c r="B5" s="4"/>
      <c r="C5" s="167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45" s="1" customFormat="1" ht="15.75" customHeight="1" x14ac:dyDescent="0.2">
      <c r="A6" s="4"/>
      <c r="B6" s="4"/>
      <c r="C6" s="167" t="s">
        <v>70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5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" customFormat="1" ht="19.5" customHeight="1" x14ac:dyDescent="0.2">
      <c r="A7" s="4"/>
      <c r="B7" s="4"/>
      <c r="C7" s="167" t="str">
        <f>+OWP_Revisi!C6</f>
        <v xml:space="preserve">Kabupaten ……………………………………………….. 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 t="s">
        <v>49</v>
      </c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19.5" customHeight="1" thickBot="1" x14ac:dyDescent="0.2">
      <c r="A8" s="4"/>
      <c r="B8" s="4"/>
      <c r="C8" s="200" t="s">
        <v>49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49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" customFormat="1" ht="17" thickTop="1" x14ac:dyDescent="0.15">
      <c r="A9" s="4"/>
      <c r="B9" s="4"/>
      <c r="C9" s="186" t="s">
        <v>104</v>
      </c>
      <c r="D9" s="183" t="s">
        <v>103</v>
      </c>
      <c r="E9" s="177" t="s">
        <v>46</v>
      </c>
      <c r="F9" s="178"/>
      <c r="G9" s="189" t="s">
        <v>102</v>
      </c>
      <c r="H9" s="190"/>
      <c r="I9" s="190"/>
      <c r="J9" s="190"/>
      <c r="K9" s="191"/>
      <c r="L9" s="189" t="s">
        <v>112</v>
      </c>
      <c r="M9" s="190"/>
      <c r="N9" s="190"/>
      <c r="O9" s="190"/>
      <c r="P9" s="191"/>
      <c r="Q9" s="118"/>
      <c r="R9" s="189">
        <v>2019</v>
      </c>
      <c r="S9" s="190"/>
      <c r="T9" s="190"/>
      <c r="U9" s="190"/>
      <c r="V9" s="191"/>
      <c r="W9" s="171" t="s">
        <v>43</v>
      </c>
      <c r="X9" s="172"/>
      <c r="Y9" s="172"/>
      <c r="Z9" s="173"/>
      <c r="AA9" s="168" t="s">
        <v>100</v>
      </c>
      <c r="AB9" s="4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" customFormat="1" ht="15" customHeight="1" x14ac:dyDescent="0.15">
      <c r="C10" s="187"/>
      <c r="D10" s="184"/>
      <c r="E10" s="179"/>
      <c r="F10" s="180"/>
      <c r="G10" s="192" t="s">
        <v>44</v>
      </c>
      <c r="H10" s="193"/>
      <c r="I10" s="194" t="s">
        <v>40</v>
      </c>
      <c r="J10" s="195"/>
      <c r="K10" s="196"/>
      <c r="L10" s="192" t="s">
        <v>44</v>
      </c>
      <c r="M10" s="193"/>
      <c r="N10" s="194" t="s">
        <v>40</v>
      </c>
      <c r="O10" s="195"/>
      <c r="P10" s="196"/>
      <c r="Q10" s="116">
        <v>2017</v>
      </c>
      <c r="R10" s="192" t="s">
        <v>44</v>
      </c>
      <c r="S10" s="193"/>
      <c r="T10" s="194" t="s">
        <v>40</v>
      </c>
      <c r="U10" s="195"/>
      <c r="V10" s="196"/>
      <c r="W10" s="174"/>
      <c r="X10" s="175"/>
      <c r="Y10" s="175"/>
      <c r="Z10" s="176"/>
      <c r="AA10" s="169"/>
      <c r="AB10" s="13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" customFormat="1" x14ac:dyDescent="0.15">
      <c r="C11" s="188"/>
      <c r="D11" s="185"/>
      <c r="E11" s="181"/>
      <c r="F11" s="182"/>
      <c r="G11" s="174"/>
      <c r="H11" s="176"/>
      <c r="I11" s="114" t="s">
        <v>42</v>
      </c>
      <c r="J11" s="113" t="s">
        <v>41</v>
      </c>
      <c r="K11" s="112" t="s">
        <v>40</v>
      </c>
      <c r="L11" s="174"/>
      <c r="M11" s="176"/>
      <c r="N11" s="114" t="s">
        <v>42</v>
      </c>
      <c r="O11" s="113" t="s">
        <v>41</v>
      </c>
      <c r="P11" s="112" t="s">
        <v>40</v>
      </c>
      <c r="Q11" s="115" t="s">
        <v>45</v>
      </c>
      <c r="R11" s="174"/>
      <c r="S11" s="176"/>
      <c r="T11" s="114" t="s">
        <v>42</v>
      </c>
      <c r="U11" s="113" t="s">
        <v>41</v>
      </c>
      <c r="V11" s="112" t="s">
        <v>40</v>
      </c>
      <c r="W11" s="111" t="s">
        <v>99</v>
      </c>
      <c r="X11" s="110" t="s">
        <v>98</v>
      </c>
      <c r="Y11" s="110" t="s">
        <v>97</v>
      </c>
      <c r="Z11" s="109" t="s">
        <v>96</v>
      </c>
      <c r="AA11" s="170"/>
      <c r="AB11" s="135"/>
      <c r="AC11" s="6"/>
      <c r="AD11" s="6"/>
      <c r="AE11" s="6"/>
      <c r="AF11" s="6"/>
    </row>
    <row r="12" spans="1:45" ht="13" thickBot="1" x14ac:dyDescent="0.2">
      <c r="A12" s="134"/>
      <c r="B12" s="134"/>
      <c r="C12" s="107">
        <v>1</v>
      </c>
      <c r="D12" s="108">
        <v>2</v>
      </c>
      <c r="E12" s="197">
        <v>3</v>
      </c>
      <c r="F12" s="198"/>
      <c r="G12" s="197">
        <v>4</v>
      </c>
      <c r="H12" s="198"/>
      <c r="I12" s="107">
        <v>5</v>
      </c>
      <c r="J12" s="106">
        <v>6</v>
      </c>
      <c r="K12" s="105">
        <v>7</v>
      </c>
      <c r="L12" s="197">
        <v>8</v>
      </c>
      <c r="M12" s="198"/>
      <c r="N12" s="107">
        <v>9</v>
      </c>
      <c r="O12" s="106">
        <v>10</v>
      </c>
      <c r="P12" s="105">
        <v>11</v>
      </c>
      <c r="Q12" s="107">
        <v>8</v>
      </c>
      <c r="R12" s="197">
        <v>12</v>
      </c>
      <c r="S12" s="198"/>
      <c r="T12" s="107">
        <v>13</v>
      </c>
      <c r="U12" s="106">
        <v>14</v>
      </c>
      <c r="V12" s="105">
        <v>15</v>
      </c>
      <c r="W12" s="197">
        <v>16</v>
      </c>
      <c r="X12" s="199"/>
      <c r="Y12" s="199"/>
      <c r="Z12" s="198"/>
      <c r="AA12" s="104">
        <v>17</v>
      </c>
      <c r="AB12" s="133"/>
    </row>
    <row r="13" spans="1:45" ht="13" thickTop="1" x14ac:dyDescent="0.15">
      <c r="A13" s="4"/>
      <c r="B13" s="4"/>
      <c r="C13" s="56" t="s">
        <v>38</v>
      </c>
      <c r="D13" s="40"/>
      <c r="E13" s="61" t="s">
        <v>39</v>
      </c>
      <c r="F13" s="40"/>
      <c r="G13" s="55"/>
      <c r="H13" s="59"/>
      <c r="I13" s="90"/>
      <c r="J13" s="29"/>
      <c r="K13" s="58"/>
      <c r="L13" s="55"/>
      <c r="M13" s="59"/>
      <c r="N13" s="29"/>
      <c r="O13" s="29"/>
      <c r="P13" s="58"/>
      <c r="Q13" s="132"/>
      <c r="R13" s="55"/>
      <c r="S13" s="59"/>
      <c r="T13" s="29"/>
      <c r="U13" s="29"/>
      <c r="V13" s="58"/>
      <c r="W13" s="132"/>
      <c r="X13" s="131"/>
      <c r="Y13" s="131"/>
      <c r="Z13" s="130"/>
      <c r="AA13" s="129"/>
      <c r="AB13" s="39"/>
    </row>
    <row r="14" spans="1:45" x14ac:dyDescent="0.15">
      <c r="A14" s="4">
        <v>0</v>
      </c>
      <c r="B14" s="4">
        <v>0</v>
      </c>
      <c r="C14" s="56" t="s">
        <v>38</v>
      </c>
      <c r="D14" s="40" t="s">
        <v>0</v>
      </c>
      <c r="E14" s="39"/>
      <c r="F14" s="40" t="s">
        <v>69</v>
      </c>
      <c r="G14" s="55">
        <v>1</v>
      </c>
      <c r="H14" s="40" t="s">
        <v>18</v>
      </c>
      <c r="I14" s="90">
        <f>+K14*0.166666666666667</f>
        <v>3333.3333333333399</v>
      </c>
      <c r="J14" s="29">
        <f>+K14*0.833333333333333</f>
        <v>16666.666666666661</v>
      </c>
      <c r="K14" s="28">
        <f>+OWP_Revisi!K11</f>
        <v>20000</v>
      </c>
      <c r="L14" s="55"/>
      <c r="M14" s="40" t="str">
        <f>+H14</f>
        <v>Laporan</v>
      </c>
      <c r="N14" s="29">
        <f>+P14*0.166666666666667</f>
        <v>0</v>
      </c>
      <c r="O14" s="29">
        <f>+P14*0.833333333333333</f>
        <v>0</v>
      </c>
      <c r="P14" s="28">
        <v>0</v>
      </c>
      <c r="Q14" s="123">
        <v>20000</v>
      </c>
      <c r="R14" s="55"/>
      <c r="S14" s="40" t="str">
        <f>+H14</f>
        <v>Laporan</v>
      </c>
      <c r="T14" s="29">
        <f>+V14*0.166666666666667</f>
        <v>0</v>
      </c>
      <c r="U14" s="29">
        <f>+V14*0.833333333333333</f>
        <v>0</v>
      </c>
      <c r="V14" s="28">
        <v>0</v>
      </c>
      <c r="W14" s="88"/>
      <c r="X14" s="29"/>
      <c r="Y14" s="122"/>
      <c r="Z14" s="86"/>
      <c r="AA14" s="56"/>
      <c r="AB14" s="62"/>
    </row>
    <row r="15" spans="1:45" x14ac:dyDescent="0.15">
      <c r="A15" s="4">
        <v>0</v>
      </c>
      <c r="B15" s="4">
        <v>0</v>
      </c>
      <c r="C15" s="56" t="s">
        <v>38</v>
      </c>
      <c r="D15" s="40" t="s">
        <v>0</v>
      </c>
      <c r="E15" s="39"/>
      <c r="F15" s="40" t="s">
        <v>111</v>
      </c>
      <c r="G15" s="55">
        <v>8</v>
      </c>
      <c r="H15" s="40" t="s">
        <v>18</v>
      </c>
      <c r="I15" s="90">
        <f>+K15*0.166666666666667</f>
        <v>6666.6666666666797</v>
      </c>
      <c r="J15" s="29">
        <f>+K15*0.833333333333333</f>
        <v>33333.333333333321</v>
      </c>
      <c r="K15" s="28">
        <f>+OWP_Revisi!K12</f>
        <v>40000</v>
      </c>
      <c r="L15" s="55"/>
      <c r="M15" s="40" t="str">
        <f>+H15</f>
        <v>Laporan</v>
      </c>
      <c r="N15" s="29">
        <f>+P15*0.166666666666667</f>
        <v>0</v>
      </c>
      <c r="O15" s="29">
        <f>+P15*0.833333333333333</f>
        <v>0</v>
      </c>
      <c r="P15" s="28">
        <v>0</v>
      </c>
      <c r="Q15" s="123">
        <v>5000</v>
      </c>
      <c r="R15" s="55"/>
      <c r="S15" s="40" t="str">
        <f>+H15</f>
        <v>Laporan</v>
      </c>
      <c r="T15" s="29">
        <f>+V15*0.166666666666667</f>
        <v>0</v>
      </c>
      <c r="U15" s="29">
        <f>+V15*0.833333333333333</f>
        <v>0</v>
      </c>
      <c r="V15" s="28">
        <v>0</v>
      </c>
      <c r="W15" s="88"/>
      <c r="X15" s="29"/>
      <c r="Y15" s="122"/>
      <c r="Z15" s="86"/>
      <c r="AA15" s="56"/>
      <c r="AB15" s="62"/>
    </row>
    <row r="16" spans="1:45" x14ac:dyDescent="0.15">
      <c r="A16" s="4"/>
      <c r="B16" s="4"/>
      <c r="C16" s="56" t="s">
        <v>36</v>
      </c>
      <c r="D16" s="40"/>
      <c r="E16" s="39" t="s">
        <v>37</v>
      </c>
      <c r="F16" s="40"/>
      <c r="G16" s="55"/>
      <c r="H16" s="40"/>
      <c r="I16" s="90"/>
      <c r="J16" s="29"/>
      <c r="K16" s="28"/>
      <c r="L16" s="55"/>
      <c r="M16" s="40"/>
      <c r="N16" s="29"/>
      <c r="O16" s="29"/>
      <c r="P16" s="28"/>
      <c r="Q16" s="123"/>
      <c r="R16" s="55"/>
      <c r="S16" s="40"/>
      <c r="T16" s="29"/>
      <c r="U16" s="29"/>
      <c r="V16" s="28"/>
      <c r="W16" s="88"/>
      <c r="X16" s="29"/>
      <c r="Y16" s="122"/>
      <c r="Z16" s="86"/>
      <c r="AA16" s="56"/>
      <c r="AB16" s="62"/>
    </row>
    <row r="17" spans="1:31" x14ac:dyDescent="0.15">
      <c r="A17" s="4">
        <v>0</v>
      </c>
      <c r="B17" s="4">
        <v>0</v>
      </c>
      <c r="C17" s="56" t="s">
        <v>36</v>
      </c>
      <c r="D17" s="40" t="s">
        <v>0</v>
      </c>
      <c r="E17" s="39"/>
      <c r="F17" s="40" t="s">
        <v>68</v>
      </c>
      <c r="G17" s="55">
        <v>1</v>
      </c>
      <c r="H17" s="40" t="s">
        <v>18</v>
      </c>
      <c r="I17" s="90">
        <f>+K17*0.166666666666667</f>
        <v>1666.6666666666699</v>
      </c>
      <c r="J17" s="29">
        <f>+K17*0.833333333333333</f>
        <v>8333.3333333333303</v>
      </c>
      <c r="K17" s="28">
        <f>+OWP_Revisi!K14</f>
        <v>10000</v>
      </c>
      <c r="L17" s="55"/>
      <c r="M17" s="40" t="str">
        <f>+H17</f>
        <v>Laporan</v>
      </c>
      <c r="N17" s="29">
        <f>+P17*0.166666666666667</f>
        <v>0</v>
      </c>
      <c r="O17" s="29">
        <f>+P17*0.833333333333333</f>
        <v>0</v>
      </c>
      <c r="P17" s="28">
        <v>0</v>
      </c>
      <c r="Q17" s="123">
        <v>10000</v>
      </c>
      <c r="R17" s="55"/>
      <c r="S17" s="40" t="str">
        <f>+H17</f>
        <v>Laporan</v>
      </c>
      <c r="T17" s="29">
        <f>+V17*0.166666666666667</f>
        <v>0</v>
      </c>
      <c r="U17" s="29">
        <f>+V17*0.833333333333333</f>
        <v>0</v>
      </c>
      <c r="V17" s="28">
        <v>0</v>
      </c>
      <c r="W17" s="88"/>
      <c r="X17" s="29"/>
      <c r="Y17" s="122"/>
      <c r="Z17" s="86"/>
      <c r="AA17" s="56"/>
      <c r="AB17" s="62"/>
    </row>
    <row r="18" spans="1:31" x14ac:dyDescent="0.15">
      <c r="A18" s="4">
        <v>0</v>
      </c>
      <c r="B18" s="4">
        <v>0</v>
      </c>
      <c r="C18" s="56" t="s">
        <v>36</v>
      </c>
      <c r="D18" s="40" t="s">
        <v>0</v>
      </c>
      <c r="E18" s="39"/>
      <c r="F18" s="40" t="s">
        <v>67</v>
      </c>
      <c r="G18" s="55">
        <v>1</v>
      </c>
      <c r="H18" s="40" t="s">
        <v>18</v>
      </c>
      <c r="I18" s="90">
        <f>+K18*0.166666666666667</f>
        <v>5833.3333333333449</v>
      </c>
      <c r="J18" s="29">
        <f>+K18*0.833333333333333</f>
        <v>29166.666666666657</v>
      </c>
      <c r="K18" s="28">
        <f>+OWP_Revisi!K15</f>
        <v>35000</v>
      </c>
      <c r="L18" s="55"/>
      <c r="M18" s="40" t="str">
        <f>+H18</f>
        <v>Laporan</v>
      </c>
      <c r="N18" s="29">
        <f>+P18*0.166666666666667</f>
        <v>0</v>
      </c>
      <c r="O18" s="29">
        <f>+P18*0.833333333333333</f>
        <v>0</v>
      </c>
      <c r="P18" s="28">
        <v>0</v>
      </c>
      <c r="Q18" s="123">
        <v>35000</v>
      </c>
      <c r="R18" s="55"/>
      <c r="S18" s="40" t="str">
        <f>+H18</f>
        <v>Laporan</v>
      </c>
      <c r="T18" s="29">
        <f>+V18*0.166666666666667</f>
        <v>0</v>
      </c>
      <c r="U18" s="29">
        <f>+V18*0.833333333333333</f>
        <v>0</v>
      </c>
      <c r="V18" s="28">
        <v>0</v>
      </c>
      <c r="W18" s="88"/>
      <c r="X18" s="29"/>
      <c r="Y18" s="122"/>
      <c r="Z18" s="86"/>
      <c r="AA18" s="56"/>
      <c r="AB18" s="62"/>
    </row>
    <row r="19" spans="1:31" x14ac:dyDescent="0.15">
      <c r="A19" s="4">
        <v>4</v>
      </c>
      <c r="B19" s="4" t="s">
        <v>21</v>
      </c>
      <c r="C19" s="56" t="s">
        <v>36</v>
      </c>
      <c r="D19" s="40" t="s">
        <v>0</v>
      </c>
      <c r="E19" s="39"/>
      <c r="F19" s="40" t="s">
        <v>66</v>
      </c>
      <c r="G19" s="55">
        <v>1</v>
      </c>
      <c r="H19" s="40" t="s">
        <v>18</v>
      </c>
      <c r="I19" s="90">
        <f>+K19*0.166666666666667</f>
        <v>10000.00000000002</v>
      </c>
      <c r="J19" s="29">
        <f>+K19*0.833333333333333</f>
        <v>49999.999999999985</v>
      </c>
      <c r="K19" s="28">
        <v>60000</v>
      </c>
      <c r="L19" s="55"/>
      <c r="M19" s="40" t="str">
        <f>+H19</f>
        <v>Laporan</v>
      </c>
      <c r="N19" s="29">
        <f>+P19*0.166666666666667</f>
        <v>0</v>
      </c>
      <c r="O19" s="29">
        <f>+P19*0.833333333333333</f>
        <v>0</v>
      </c>
      <c r="P19" s="28">
        <v>0</v>
      </c>
      <c r="Q19" s="123">
        <v>60000</v>
      </c>
      <c r="R19" s="55"/>
      <c r="S19" s="40" t="str">
        <f>+H19</f>
        <v>Laporan</v>
      </c>
      <c r="T19" s="29">
        <f>+V19*0.166666666666667</f>
        <v>0</v>
      </c>
      <c r="U19" s="29">
        <f>+V19*0.833333333333333</f>
        <v>0</v>
      </c>
      <c r="V19" s="28">
        <v>0</v>
      </c>
      <c r="W19" s="128"/>
      <c r="X19" s="29"/>
      <c r="Y19" s="127"/>
      <c r="Z19" s="126"/>
      <c r="AA19" s="56"/>
      <c r="AB19" s="37"/>
      <c r="AE19" s="37"/>
    </row>
    <row r="20" spans="1:31" x14ac:dyDescent="0.15">
      <c r="A20" s="57"/>
      <c r="B20" s="57"/>
      <c r="C20" s="56" t="s">
        <v>64</v>
      </c>
      <c r="D20" s="40"/>
      <c r="E20" s="39" t="s">
        <v>65</v>
      </c>
      <c r="F20" s="40"/>
      <c r="G20" s="55"/>
      <c r="H20" s="40"/>
      <c r="I20" s="90"/>
      <c r="J20" s="29"/>
      <c r="K20" s="28"/>
      <c r="L20" s="55"/>
      <c r="M20" s="40"/>
      <c r="N20" s="29"/>
      <c r="O20" s="29"/>
      <c r="P20" s="28"/>
      <c r="Q20" s="123"/>
      <c r="R20" s="55"/>
      <c r="S20" s="40"/>
      <c r="T20" s="29"/>
      <c r="U20" s="29"/>
      <c r="V20" s="28"/>
      <c r="W20" s="88"/>
      <c r="X20" s="29"/>
      <c r="Y20" s="122"/>
      <c r="Z20" s="86"/>
      <c r="AA20" s="56"/>
      <c r="AB20" s="62"/>
    </row>
    <row r="21" spans="1:31" x14ac:dyDescent="0.15">
      <c r="A21" s="57"/>
      <c r="B21" s="57"/>
      <c r="C21" s="56" t="s">
        <v>64</v>
      </c>
      <c r="D21" s="40" t="s">
        <v>0</v>
      </c>
      <c r="E21" s="39"/>
      <c r="F21" s="40" t="s">
        <v>63</v>
      </c>
      <c r="G21" s="55">
        <v>1</v>
      </c>
      <c r="H21" s="40" t="s">
        <v>18</v>
      </c>
      <c r="I21" s="90">
        <f>+K21*0.166666666666667</f>
        <v>2500.000000000005</v>
      </c>
      <c r="J21" s="29">
        <f>+K21*0.833333333333333</f>
        <v>12499.999999999996</v>
      </c>
      <c r="K21" s="28">
        <f>+OWP_Revisi!K18</f>
        <v>15000</v>
      </c>
      <c r="L21" s="55"/>
      <c r="M21" s="40" t="str">
        <f>+H21</f>
        <v>Laporan</v>
      </c>
      <c r="N21" s="29">
        <f>+P21*0.166666666666667</f>
        <v>0</v>
      </c>
      <c r="O21" s="29">
        <f>+P21*0.833333333333333</f>
        <v>0</v>
      </c>
      <c r="P21" s="28">
        <v>0</v>
      </c>
      <c r="Q21" s="123">
        <v>15000</v>
      </c>
      <c r="R21" s="55"/>
      <c r="S21" s="40" t="str">
        <f>+H21</f>
        <v>Laporan</v>
      </c>
      <c r="T21" s="29">
        <f>+V21*0.166666666666667</f>
        <v>0</v>
      </c>
      <c r="U21" s="29">
        <f>+V21*0.833333333333333</f>
        <v>0</v>
      </c>
      <c r="V21" s="28">
        <v>0</v>
      </c>
      <c r="W21" s="88"/>
      <c r="X21" s="29"/>
      <c r="Y21" s="122"/>
      <c r="Z21" s="86"/>
      <c r="AA21" s="56"/>
      <c r="AB21" s="62"/>
    </row>
    <row r="22" spans="1:31" x14ac:dyDescent="0.15">
      <c r="A22" s="57"/>
      <c r="B22" s="57"/>
      <c r="C22" s="56" t="s">
        <v>61</v>
      </c>
      <c r="D22" s="40"/>
      <c r="E22" s="39" t="s">
        <v>62</v>
      </c>
      <c r="F22" s="40"/>
      <c r="G22" s="55">
        <v>1</v>
      </c>
      <c r="H22" s="40" t="s">
        <v>33</v>
      </c>
      <c r="I22" s="90">
        <f>+K22*0.166666666666667</f>
        <v>96625.000000000189</v>
      </c>
      <c r="J22" s="29">
        <f>+K22*0.833333333333333</f>
        <v>483124.99999999983</v>
      </c>
      <c r="K22" s="28">
        <v>579750</v>
      </c>
      <c r="L22" s="55"/>
      <c r="M22" s="40" t="s">
        <v>33</v>
      </c>
      <c r="N22" s="90">
        <f>+P22*0.166666666666667</f>
        <v>0</v>
      </c>
      <c r="O22" s="29">
        <f>+P22*0.833333333333333</f>
        <v>0</v>
      </c>
      <c r="P22" s="28">
        <v>0</v>
      </c>
      <c r="Q22" s="123"/>
      <c r="R22" s="55"/>
      <c r="S22" s="40" t="s">
        <v>33</v>
      </c>
      <c r="T22" s="90">
        <f>+V22*0.166666666666667</f>
        <v>0</v>
      </c>
      <c r="U22" s="29">
        <f>+V22*0.833333333333333</f>
        <v>0</v>
      </c>
      <c r="V22" s="28">
        <v>0</v>
      </c>
      <c r="W22" s="128"/>
      <c r="X22" s="29"/>
      <c r="Y22" s="127"/>
      <c r="Z22" s="126"/>
      <c r="AA22" s="56"/>
      <c r="AB22" s="37"/>
      <c r="AE22" s="37"/>
    </row>
    <row r="23" spans="1:31" x14ac:dyDescent="0.15">
      <c r="A23" s="57"/>
      <c r="B23" s="57"/>
      <c r="C23" s="56" t="s">
        <v>57</v>
      </c>
      <c r="D23" s="40"/>
      <c r="E23" s="39" t="s">
        <v>60</v>
      </c>
      <c r="F23" s="40"/>
      <c r="G23" s="55"/>
      <c r="H23" s="40"/>
      <c r="I23" s="90"/>
      <c r="J23" s="29"/>
      <c r="K23" s="28"/>
      <c r="L23" s="55"/>
      <c r="M23" s="40"/>
      <c r="N23" s="29"/>
      <c r="O23" s="29"/>
      <c r="P23" s="28"/>
      <c r="Q23" s="125"/>
      <c r="R23" s="55"/>
      <c r="S23" s="40"/>
      <c r="T23" s="29"/>
      <c r="U23" s="29"/>
      <c r="V23" s="28"/>
      <c r="W23" s="88"/>
      <c r="X23" s="29"/>
      <c r="Y23" s="122"/>
      <c r="Z23" s="86"/>
      <c r="AA23" s="124"/>
      <c r="AB23" s="62"/>
    </row>
    <row r="24" spans="1:31" x14ac:dyDescent="0.15">
      <c r="A24" s="57"/>
      <c r="B24" s="57"/>
      <c r="C24" s="56" t="s">
        <v>57</v>
      </c>
      <c r="D24" s="40" t="s">
        <v>0</v>
      </c>
      <c r="E24" s="39"/>
      <c r="F24" s="40" t="s">
        <v>59</v>
      </c>
      <c r="G24" s="55"/>
      <c r="H24" s="40" t="s">
        <v>18</v>
      </c>
      <c r="I24" s="90">
        <f>+K24*0.166666666666667</f>
        <v>14316.666666666695</v>
      </c>
      <c r="J24" s="29">
        <f>+K24*0.833333333333333</f>
        <v>71583.333333333314</v>
      </c>
      <c r="K24" s="28">
        <f>+OWP_Revisi!K21</f>
        <v>85900</v>
      </c>
      <c r="L24" s="55"/>
      <c r="M24" s="40" t="str">
        <f>+H24</f>
        <v>Laporan</v>
      </c>
      <c r="N24" s="29">
        <f>+P24*0.166666666666667</f>
        <v>0</v>
      </c>
      <c r="O24" s="29">
        <f>+P24*0.833333333333333</f>
        <v>0</v>
      </c>
      <c r="P24" s="28">
        <v>0</v>
      </c>
      <c r="Q24" s="123">
        <v>25</v>
      </c>
      <c r="R24" s="55"/>
      <c r="S24" s="40" t="str">
        <f>+H24</f>
        <v>Laporan</v>
      </c>
      <c r="T24" s="29">
        <f>+V24*0.166666666666667</f>
        <v>0</v>
      </c>
      <c r="U24" s="29">
        <f>+V24*0.833333333333333</f>
        <v>0</v>
      </c>
      <c r="V24" s="28">
        <v>0</v>
      </c>
      <c r="W24" s="88"/>
      <c r="X24" s="29"/>
      <c r="Y24" s="122"/>
      <c r="Z24" s="86"/>
      <c r="AA24" s="56"/>
      <c r="AB24" s="62"/>
    </row>
    <row r="25" spans="1:31" x14ac:dyDescent="0.15">
      <c r="A25" s="4"/>
      <c r="B25" s="4"/>
      <c r="C25" s="56" t="s">
        <v>57</v>
      </c>
      <c r="D25" s="40" t="s">
        <v>0</v>
      </c>
      <c r="E25" s="39"/>
      <c r="F25" s="40" t="s">
        <v>58</v>
      </c>
      <c r="G25" s="55"/>
      <c r="H25" s="40" t="s">
        <v>18</v>
      </c>
      <c r="I25" s="90">
        <f>+K25*0.166666666666667</f>
        <v>4299.1666666666752</v>
      </c>
      <c r="J25" s="29">
        <f>+K25*0.833333333333333</f>
        <v>21495.833333333325</v>
      </c>
      <c r="K25" s="28">
        <f>+OWP_Revisi!K22</f>
        <v>25795</v>
      </c>
      <c r="L25" s="55"/>
      <c r="M25" s="40" t="str">
        <f>+H25</f>
        <v>Laporan</v>
      </c>
      <c r="N25" s="29">
        <f>+P25*0.166666666666667</f>
        <v>0</v>
      </c>
      <c r="O25" s="29">
        <f>+P25*0.833333333333333</f>
        <v>0</v>
      </c>
      <c r="P25" s="28">
        <v>0</v>
      </c>
      <c r="Q25" s="123">
        <v>17.5</v>
      </c>
      <c r="R25" s="55"/>
      <c r="S25" s="40" t="str">
        <f>+H25</f>
        <v>Laporan</v>
      </c>
      <c r="T25" s="29">
        <f>+V25*0.166666666666667</f>
        <v>0</v>
      </c>
      <c r="U25" s="29">
        <f>+V25*0.833333333333333</f>
        <v>0</v>
      </c>
      <c r="V25" s="28">
        <v>0</v>
      </c>
      <c r="W25" s="88"/>
      <c r="X25" s="29"/>
      <c r="Y25" s="122"/>
      <c r="Z25" s="86"/>
      <c r="AA25" s="56"/>
      <c r="AB25" s="62"/>
    </row>
    <row r="26" spans="1:31" x14ac:dyDescent="0.15">
      <c r="A26" s="4"/>
      <c r="B26" s="4"/>
      <c r="C26" s="56" t="s">
        <v>57</v>
      </c>
      <c r="D26" s="40" t="s">
        <v>0</v>
      </c>
      <c r="E26" s="39"/>
      <c r="F26" s="40" t="s">
        <v>56</v>
      </c>
      <c r="G26" s="55"/>
      <c r="H26" s="40" t="s">
        <v>18</v>
      </c>
      <c r="I26" s="90">
        <f>+K26*0.166666666666667</f>
        <v>4110.0000000000082</v>
      </c>
      <c r="J26" s="29">
        <f>+K26*0.833333333333333</f>
        <v>20549.999999999993</v>
      </c>
      <c r="K26" s="28">
        <f>+OWP_Revisi!K23</f>
        <v>24660</v>
      </c>
      <c r="L26" s="55"/>
      <c r="M26" s="40" t="str">
        <f>+H26</f>
        <v>Laporan</v>
      </c>
      <c r="N26" s="29">
        <f>+P26*0.166666666666667</f>
        <v>0</v>
      </c>
      <c r="O26" s="29">
        <f>+P26*0.833333333333333</f>
        <v>0</v>
      </c>
      <c r="P26" s="28">
        <v>0</v>
      </c>
      <c r="Q26" s="123">
        <v>15</v>
      </c>
      <c r="R26" s="55"/>
      <c r="S26" s="40" t="str">
        <f>+H26</f>
        <v>Laporan</v>
      </c>
      <c r="T26" s="29">
        <f>+V26*0.166666666666667</f>
        <v>0</v>
      </c>
      <c r="U26" s="29">
        <f>+V26*0.833333333333333</f>
        <v>0</v>
      </c>
      <c r="V26" s="28">
        <v>0</v>
      </c>
      <c r="W26" s="88"/>
      <c r="X26" s="29"/>
      <c r="Y26" s="122"/>
      <c r="Z26" s="86"/>
      <c r="AA26" s="56"/>
      <c r="AB26" s="62"/>
    </row>
    <row r="27" spans="1:31" x14ac:dyDescent="0.15">
      <c r="A27" s="4"/>
      <c r="B27" s="4"/>
      <c r="C27" s="56"/>
      <c r="D27" s="40"/>
      <c r="E27" s="39"/>
      <c r="F27" s="40"/>
      <c r="G27" s="55"/>
      <c r="H27" s="40"/>
      <c r="I27" s="90"/>
      <c r="J27" s="29"/>
      <c r="K27" s="28"/>
      <c r="L27" s="55"/>
      <c r="M27" s="40"/>
      <c r="N27" s="29"/>
      <c r="O27" s="29"/>
      <c r="P27" s="28"/>
      <c r="Q27" s="123"/>
      <c r="R27" s="55"/>
      <c r="S27" s="40"/>
      <c r="T27" s="29"/>
      <c r="U27" s="29"/>
      <c r="V27" s="28"/>
      <c r="W27" s="88"/>
      <c r="X27" s="29"/>
      <c r="Y27" s="122"/>
      <c r="Z27" s="86"/>
      <c r="AA27" s="56"/>
      <c r="AB27" s="62"/>
    </row>
    <row r="28" spans="1:31" x14ac:dyDescent="0.15">
      <c r="A28" s="4"/>
      <c r="B28" s="4"/>
      <c r="C28" s="56" t="s">
        <v>30</v>
      </c>
      <c r="D28" s="40"/>
      <c r="E28" s="39" t="s">
        <v>55</v>
      </c>
      <c r="F28" s="40"/>
      <c r="G28" s="55"/>
      <c r="H28" s="40"/>
      <c r="I28" s="90"/>
      <c r="J28" s="29"/>
      <c r="K28" s="28"/>
      <c r="L28" s="55"/>
      <c r="M28" s="40"/>
      <c r="N28" s="29"/>
      <c r="O28" s="29"/>
      <c r="P28" s="28"/>
      <c r="Q28" s="123"/>
      <c r="R28" s="55"/>
      <c r="S28" s="40"/>
      <c r="T28" s="29"/>
      <c r="U28" s="29"/>
      <c r="V28" s="28"/>
      <c r="W28" s="88"/>
      <c r="X28" s="29"/>
      <c r="Y28" s="122"/>
      <c r="Z28" s="86"/>
      <c r="AA28" s="56"/>
      <c r="AB28" s="62"/>
    </row>
    <row r="29" spans="1:31" x14ac:dyDescent="0.15">
      <c r="A29" s="4"/>
      <c r="B29" s="4"/>
      <c r="C29" s="56" t="s">
        <v>30</v>
      </c>
      <c r="D29" s="40" t="s">
        <v>0</v>
      </c>
      <c r="E29" s="39"/>
      <c r="F29" s="40" t="s">
        <v>54</v>
      </c>
      <c r="G29" s="55">
        <v>1</v>
      </c>
      <c r="H29" s="40" t="s">
        <v>18</v>
      </c>
      <c r="I29" s="90">
        <f>+K29*0.166666666666667</f>
        <v>833.33333333333496</v>
      </c>
      <c r="J29" s="29">
        <f>+K29*0.833333333333333</f>
        <v>4166.6666666666652</v>
      </c>
      <c r="K29" s="28">
        <f>+OWP_Revisi!K25</f>
        <v>5000</v>
      </c>
      <c r="L29" s="55"/>
      <c r="M29" s="40" t="str">
        <f>+H29</f>
        <v>Laporan</v>
      </c>
      <c r="N29" s="29">
        <f>+P29*0.166666666666667</f>
        <v>0</v>
      </c>
      <c r="O29" s="29">
        <f>+P29*0.833333333333333</f>
        <v>0</v>
      </c>
      <c r="P29" s="28">
        <v>0</v>
      </c>
      <c r="Q29" s="123">
        <v>5000</v>
      </c>
      <c r="R29" s="55"/>
      <c r="S29" s="40" t="str">
        <f>+H29</f>
        <v>Laporan</v>
      </c>
      <c r="T29" s="29">
        <f>+V29*0.166666666666667</f>
        <v>0</v>
      </c>
      <c r="U29" s="29">
        <f>+V29*0.833333333333333</f>
        <v>0</v>
      </c>
      <c r="V29" s="28">
        <v>0</v>
      </c>
      <c r="W29" s="88"/>
      <c r="X29" s="29"/>
      <c r="Y29" s="122"/>
      <c r="Z29" s="86"/>
      <c r="AA29" s="56"/>
      <c r="AB29" s="62"/>
    </row>
    <row r="30" spans="1:31" ht="13" thickBot="1" x14ac:dyDescent="0.2">
      <c r="A30" s="4">
        <v>8</v>
      </c>
      <c r="B30" s="4" t="s">
        <v>23</v>
      </c>
      <c r="C30" s="53" t="s">
        <v>30</v>
      </c>
      <c r="D30" s="53" t="s">
        <v>0</v>
      </c>
      <c r="E30" s="51"/>
      <c r="F30" s="54" t="s">
        <v>53</v>
      </c>
      <c r="G30" s="52">
        <v>1</v>
      </c>
      <c r="H30" s="54" t="s">
        <v>18</v>
      </c>
      <c r="I30" s="76">
        <f>+K30*0.166666666666667</f>
        <v>2500.000000000005</v>
      </c>
      <c r="J30" s="75">
        <f>+K30*0.833333333333333</f>
        <v>12499.999999999996</v>
      </c>
      <c r="K30" s="74">
        <f>+OWP_Revisi!K26</f>
        <v>15000</v>
      </c>
      <c r="L30" s="52"/>
      <c r="M30" s="54" t="str">
        <f>+H30</f>
        <v>Laporan</v>
      </c>
      <c r="N30" s="75">
        <f>+P30*0.166666666666667</f>
        <v>0</v>
      </c>
      <c r="O30" s="75">
        <f>+P30*0.833333333333333</f>
        <v>0</v>
      </c>
      <c r="P30" s="84">
        <v>0</v>
      </c>
      <c r="Q30" s="77">
        <v>15000</v>
      </c>
      <c r="R30" s="52"/>
      <c r="S30" s="54" t="str">
        <f>+H30</f>
        <v>Laporan</v>
      </c>
      <c r="T30" s="75">
        <f>+V30*0.166666666666667</f>
        <v>0</v>
      </c>
      <c r="U30" s="75">
        <f>+V30*0.833333333333333</f>
        <v>0</v>
      </c>
      <c r="V30" s="74">
        <v>0</v>
      </c>
      <c r="W30" s="83"/>
      <c r="X30" s="121"/>
      <c r="Y30" s="121"/>
      <c r="Z30" s="81"/>
      <c r="AA30" s="53"/>
      <c r="AB30" s="62"/>
    </row>
    <row r="31" spans="1:31" ht="14" thickTop="1" thickBot="1" x14ac:dyDescent="0.2">
      <c r="A31" s="4"/>
      <c r="B31" s="4"/>
      <c r="C31" s="80"/>
      <c r="D31" s="79"/>
      <c r="E31" s="79"/>
      <c r="F31" s="78"/>
      <c r="G31" s="52"/>
      <c r="H31" s="54"/>
      <c r="I31" s="76">
        <f>SUM(I13:I30)</f>
        <v>152684.16666666698</v>
      </c>
      <c r="J31" s="76">
        <f>SUM(J13:J30)</f>
        <v>763420.83333333302</v>
      </c>
      <c r="K31" s="76">
        <f>SUM(K13:K30)</f>
        <v>916105</v>
      </c>
      <c r="L31" s="52"/>
      <c r="M31" s="54"/>
      <c r="N31" s="76">
        <f>SUM(N13:N30)</f>
        <v>0</v>
      </c>
      <c r="O31" s="76">
        <f>SUM(O13:O30)</f>
        <v>0</v>
      </c>
      <c r="P31" s="76">
        <f>SUM(P13:P30)</f>
        <v>0</v>
      </c>
      <c r="Q31" s="77"/>
      <c r="R31" s="52"/>
      <c r="S31" s="54"/>
      <c r="T31" s="76">
        <f>SUM(T13:T30)</f>
        <v>0</v>
      </c>
      <c r="U31" s="76">
        <f>SUM(U13:U30)</f>
        <v>0</v>
      </c>
      <c r="V31" s="76">
        <f>SUM(V13:V30)</f>
        <v>0</v>
      </c>
      <c r="W31" s="73"/>
      <c r="X31" s="72"/>
      <c r="Y31" s="72"/>
      <c r="Z31" s="71"/>
      <c r="AA31" s="53"/>
      <c r="AB31" s="62"/>
    </row>
    <row r="32" spans="1:31" ht="13" thickTop="1" x14ac:dyDescent="0.15">
      <c r="A32" s="4"/>
      <c r="B32" s="4"/>
      <c r="C32" s="39"/>
      <c r="D32" s="39"/>
      <c r="E32" s="39"/>
      <c r="F32" s="39"/>
      <c r="G32" s="39"/>
      <c r="H32" s="39"/>
      <c r="I32" s="39"/>
      <c r="J32" s="39"/>
      <c r="K32" s="12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62"/>
      <c r="X32" s="62"/>
      <c r="Y32" s="62"/>
      <c r="Z32" s="62"/>
      <c r="AA32" s="39"/>
      <c r="AB32" s="62"/>
    </row>
    <row r="33" spans="1:45" x14ac:dyDescent="0.15">
      <c r="A33" s="4"/>
      <c r="B33" s="4"/>
      <c r="C33" s="39"/>
      <c r="D33" s="39"/>
      <c r="E33" s="39"/>
      <c r="F33" s="39"/>
      <c r="G33" s="39"/>
      <c r="H33" s="39"/>
      <c r="I33" s="39"/>
      <c r="J33" s="39"/>
      <c r="K33" s="12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62"/>
      <c r="X33" s="62"/>
      <c r="Y33" s="62"/>
      <c r="Z33" s="62"/>
      <c r="AA33" s="39"/>
      <c r="AB33" s="62"/>
    </row>
    <row r="34" spans="1:45" x14ac:dyDescent="0.15">
      <c r="A34" s="4"/>
      <c r="B34" s="4"/>
      <c r="C34" s="39"/>
      <c r="D34" s="39"/>
      <c r="E34" s="39"/>
      <c r="F34" s="39"/>
      <c r="G34" s="39"/>
      <c r="H34" s="39"/>
      <c r="I34" s="39"/>
      <c r="J34" s="39"/>
      <c r="K34" s="12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2"/>
      <c r="X34" s="62"/>
      <c r="Y34" s="62"/>
      <c r="Z34" s="62"/>
      <c r="AA34" s="39"/>
      <c r="AB34" s="62"/>
    </row>
    <row r="35" spans="1:45" x14ac:dyDescent="0.15">
      <c r="A35" s="4"/>
      <c r="B35" s="4"/>
      <c r="C35" s="39"/>
      <c r="D35" s="39"/>
      <c r="E35" s="39"/>
      <c r="F35" s="39"/>
      <c r="G35" s="39"/>
      <c r="H35" s="39"/>
      <c r="I35" s="39"/>
      <c r="J35" s="39"/>
      <c r="K35" s="12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62"/>
      <c r="X35" s="62"/>
      <c r="Y35" s="62"/>
      <c r="Z35" s="62"/>
      <c r="AA35" s="39"/>
      <c r="AB35" s="62"/>
    </row>
    <row r="36" spans="1:45" x14ac:dyDescent="0.15">
      <c r="A36" s="4"/>
      <c r="B36" s="4"/>
      <c r="C36" s="39"/>
      <c r="D36" s="39"/>
      <c r="E36" s="39"/>
      <c r="F36" s="39"/>
      <c r="G36" s="39"/>
      <c r="H36" s="39"/>
      <c r="I36" s="39"/>
      <c r="J36" s="39"/>
      <c r="K36" s="12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2"/>
      <c r="X36" s="62"/>
      <c r="Y36" s="62"/>
      <c r="Z36" s="62"/>
      <c r="AA36" s="39"/>
      <c r="AB36" s="62"/>
    </row>
    <row r="37" spans="1:45" x14ac:dyDescent="0.15">
      <c r="A37" s="4"/>
      <c r="B37" s="4"/>
      <c r="C37" s="4"/>
      <c r="D37" s="4"/>
      <c r="E37" s="4"/>
      <c r="F37" s="4"/>
      <c r="G37" s="4"/>
      <c r="H37" s="39"/>
      <c r="I37" s="39"/>
      <c r="J37" s="39"/>
      <c r="K37" s="120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119"/>
      <c r="X37" s="119"/>
      <c r="Y37" s="119"/>
      <c r="Z37" s="119"/>
      <c r="AA37" s="4"/>
      <c r="AB37" s="62"/>
    </row>
    <row r="38" spans="1:45" x14ac:dyDescent="0.15">
      <c r="A38" s="4"/>
      <c r="B38" s="4"/>
      <c r="C38" s="4"/>
      <c r="D38" s="4"/>
      <c r="E38" s="4"/>
      <c r="F38" s="4"/>
      <c r="G38" s="4"/>
      <c r="H38" s="39"/>
      <c r="I38" s="39"/>
      <c r="J38" s="39"/>
      <c r="K38" s="120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119"/>
      <c r="X38" s="119"/>
      <c r="Y38" s="119"/>
      <c r="Z38" s="119"/>
      <c r="AA38" s="4"/>
      <c r="AB38" s="62"/>
    </row>
    <row r="39" spans="1:45" ht="15.75" customHeight="1" x14ac:dyDescent="0.2">
      <c r="A39" s="4"/>
      <c r="B39" s="4"/>
      <c r="C39" s="167" t="s">
        <v>106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50"/>
    </row>
    <row r="40" spans="1:45" ht="15.75" customHeight="1" x14ac:dyDescent="0.2">
      <c r="A40" s="4"/>
      <c r="B40" s="4"/>
      <c r="C40" s="167" t="s">
        <v>51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50"/>
    </row>
    <row r="41" spans="1:45" s="1" customFormat="1" ht="16" x14ac:dyDescent="0.15">
      <c r="A41" s="4"/>
      <c r="B41" s="4"/>
      <c r="C41" s="137" t="s">
        <v>12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1:45" s="1" customFormat="1" ht="16" x14ac:dyDescent="0.15">
      <c r="A42" s="4"/>
      <c r="B42" s="4"/>
      <c r="C42" s="137" t="s">
        <v>10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1:45" ht="15.75" customHeight="1" x14ac:dyDescent="0.2">
      <c r="A43" s="4"/>
      <c r="B43" s="4"/>
      <c r="C43" s="167" t="s">
        <v>105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50"/>
    </row>
    <row r="44" spans="1:45" ht="18" x14ac:dyDescent="0.2">
      <c r="A44" s="4"/>
      <c r="B44" s="4"/>
      <c r="C44" s="167" t="str">
        <f>+C7</f>
        <v xml:space="preserve">Kabupaten ……………………………………………….. 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 t="s">
        <v>49</v>
      </c>
      <c r="AB44" s="117"/>
    </row>
    <row r="45" spans="1:45" s="1" customFormat="1" ht="19.5" customHeight="1" thickBot="1" x14ac:dyDescent="0.2">
      <c r="A45" s="4"/>
      <c r="B45" s="4"/>
      <c r="C45" s="200" t="s">
        <v>49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49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7" thickTop="1" x14ac:dyDescent="0.15">
      <c r="A46" s="4"/>
      <c r="B46" s="4"/>
      <c r="C46" s="186" t="s">
        <v>104</v>
      </c>
      <c r="D46" s="183" t="s">
        <v>103</v>
      </c>
      <c r="E46" s="177" t="s">
        <v>46</v>
      </c>
      <c r="F46" s="178"/>
      <c r="G46" s="189" t="s">
        <v>102</v>
      </c>
      <c r="H46" s="190"/>
      <c r="I46" s="190"/>
      <c r="J46" s="190"/>
      <c r="K46" s="191"/>
      <c r="L46" s="189" t="s">
        <v>112</v>
      </c>
      <c r="M46" s="190"/>
      <c r="N46" s="190"/>
      <c r="O46" s="190"/>
      <c r="P46" s="191"/>
      <c r="Q46" s="118"/>
      <c r="R46" s="189">
        <v>2019</v>
      </c>
      <c r="S46" s="190"/>
      <c r="T46" s="190"/>
      <c r="U46" s="190"/>
      <c r="V46" s="191"/>
      <c r="W46" s="171" t="s">
        <v>43</v>
      </c>
      <c r="X46" s="172"/>
      <c r="Y46" s="172"/>
      <c r="Z46" s="173"/>
      <c r="AA46" s="168" t="s">
        <v>100</v>
      </c>
      <c r="AB46" s="117"/>
    </row>
    <row r="47" spans="1:45" ht="15" customHeight="1" x14ac:dyDescent="0.15">
      <c r="C47" s="187"/>
      <c r="D47" s="184"/>
      <c r="E47" s="179"/>
      <c r="F47" s="180"/>
      <c r="G47" s="192" t="s">
        <v>44</v>
      </c>
      <c r="H47" s="193"/>
      <c r="I47" s="194" t="s">
        <v>40</v>
      </c>
      <c r="J47" s="195"/>
      <c r="K47" s="196"/>
      <c r="L47" s="192" t="s">
        <v>44</v>
      </c>
      <c r="M47" s="193"/>
      <c r="N47" s="194" t="s">
        <v>40</v>
      </c>
      <c r="O47" s="195"/>
      <c r="P47" s="196"/>
      <c r="Q47" s="116">
        <v>2017</v>
      </c>
      <c r="R47" s="192" t="s">
        <v>44</v>
      </c>
      <c r="S47" s="193"/>
      <c r="T47" s="194" t="s">
        <v>40</v>
      </c>
      <c r="U47" s="195"/>
      <c r="V47" s="196"/>
      <c r="W47" s="174"/>
      <c r="X47" s="175"/>
      <c r="Y47" s="175"/>
      <c r="Z47" s="176"/>
      <c r="AA47" s="169"/>
      <c r="AB47" s="96"/>
    </row>
    <row r="48" spans="1:45" x14ac:dyDescent="0.15">
      <c r="C48" s="188"/>
      <c r="D48" s="185"/>
      <c r="E48" s="181"/>
      <c r="F48" s="182"/>
      <c r="G48" s="174"/>
      <c r="H48" s="176"/>
      <c r="I48" s="114" t="s">
        <v>42</v>
      </c>
      <c r="J48" s="113" t="s">
        <v>41</v>
      </c>
      <c r="K48" s="112" t="s">
        <v>40</v>
      </c>
      <c r="L48" s="174"/>
      <c r="M48" s="176"/>
      <c r="N48" s="114" t="s">
        <v>42</v>
      </c>
      <c r="O48" s="113" t="s">
        <v>41</v>
      </c>
      <c r="P48" s="112" t="s">
        <v>40</v>
      </c>
      <c r="Q48" s="115" t="s">
        <v>45</v>
      </c>
      <c r="R48" s="174"/>
      <c r="S48" s="176"/>
      <c r="T48" s="114" t="s">
        <v>42</v>
      </c>
      <c r="U48" s="113" t="s">
        <v>41</v>
      </c>
      <c r="V48" s="112" t="s">
        <v>40</v>
      </c>
      <c r="W48" s="111" t="s">
        <v>99</v>
      </c>
      <c r="X48" s="110" t="s">
        <v>98</v>
      </c>
      <c r="Y48" s="110" t="s">
        <v>97</v>
      </c>
      <c r="Z48" s="109" t="s">
        <v>96</v>
      </c>
      <c r="AA48" s="170"/>
      <c r="AB48" s="96"/>
    </row>
    <row r="49" spans="1:28" ht="13" thickBot="1" x14ac:dyDescent="0.2">
      <c r="C49" s="107">
        <v>1</v>
      </c>
      <c r="D49" s="108">
        <v>2</v>
      </c>
      <c r="E49" s="197">
        <v>3</v>
      </c>
      <c r="F49" s="198"/>
      <c r="G49" s="197">
        <v>4</v>
      </c>
      <c r="H49" s="198"/>
      <c r="I49" s="107">
        <v>5</v>
      </c>
      <c r="J49" s="106">
        <v>6</v>
      </c>
      <c r="K49" s="105">
        <v>7</v>
      </c>
      <c r="L49" s="197">
        <v>8</v>
      </c>
      <c r="M49" s="198"/>
      <c r="N49" s="107">
        <v>9</v>
      </c>
      <c r="O49" s="106">
        <v>10</v>
      </c>
      <c r="P49" s="105">
        <v>11</v>
      </c>
      <c r="Q49" s="107">
        <v>8</v>
      </c>
      <c r="R49" s="197">
        <v>12</v>
      </c>
      <c r="S49" s="198"/>
      <c r="T49" s="107">
        <v>13</v>
      </c>
      <c r="U49" s="106">
        <v>14</v>
      </c>
      <c r="V49" s="105">
        <v>15</v>
      </c>
      <c r="W49" s="197">
        <v>16</v>
      </c>
      <c r="X49" s="199"/>
      <c r="Y49" s="199"/>
      <c r="Z49" s="198"/>
      <c r="AA49" s="104">
        <v>17</v>
      </c>
      <c r="AB49" s="96"/>
    </row>
    <row r="50" spans="1:28" ht="13" thickTop="1" x14ac:dyDescent="0.15">
      <c r="A50" s="4"/>
      <c r="B50" s="4"/>
      <c r="C50" s="101"/>
      <c r="D50" s="102"/>
      <c r="E50" s="4" t="s">
        <v>39</v>
      </c>
      <c r="F50" s="30"/>
      <c r="G50" s="43"/>
      <c r="H50" s="42"/>
      <c r="I50" s="91"/>
      <c r="J50" s="34"/>
      <c r="K50" s="41"/>
      <c r="L50" s="43"/>
      <c r="M50" s="42"/>
      <c r="N50" s="91"/>
      <c r="O50" s="34"/>
      <c r="P50" s="41"/>
      <c r="Q50" s="101"/>
      <c r="R50" s="43"/>
      <c r="S50" s="42"/>
      <c r="T50" s="91"/>
      <c r="U50" s="34"/>
      <c r="V50" s="41"/>
      <c r="W50" s="100"/>
      <c r="X50" s="99"/>
      <c r="Y50" s="99"/>
      <c r="Z50" s="98"/>
      <c r="AA50" s="97"/>
      <c r="AB50" s="96"/>
    </row>
    <row r="51" spans="1:28" x14ac:dyDescent="0.15">
      <c r="A51" s="4">
        <v>8</v>
      </c>
      <c r="B51" s="4" t="s">
        <v>23</v>
      </c>
      <c r="C51" s="91" t="s">
        <v>38</v>
      </c>
      <c r="D51" s="41" t="str">
        <f>+[4]OWP!D66</f>
        <v>Kab.PW.Offc</v>
      </c>
      <c r="E51" s="4"/>
      <c r="F51" s="30" t="s">
        <v>95</v>
      </c>
      <c r="G51" s="32">
        <v>1</v>
      </c>
      <c r="H51" s="31" t="s">
        <v>18</v>
      </c>
      <c r="I51" s="90">
        <f>+K51*0.166666666666667</f>
        <v>11666.66666666669</v>
      </c>
      <c r="J51" s="29">
        <f>+K51*0.833333333333333</f>
        <v>58333.333333333314</v>
      </c>
      <c r="K51" s="89">
        <f>+OWP_Revisi!K40</f>
        <v>70000</v>
      </c>
      <c r="L51" s="32"/>
      <c r="M51" s="31" t="str">
        <f>+H51</f>
        <v>Laporan</v>
      </c>
      <c r="N51" s="90">
        <f>+P51*0.166666666666667</f>
        <v>0</v>
      </c>
      <c r="O51" s="29">
        <f>+P51*0.833333333333333</f>
        <v>0</v>
      </c>
      <c r="P51" s="89">
        <v>0</v>
      </c>
      <c r="Q51" s="91">
        <v>70000</v>
      </c>
      <c r="R51" s="32"/>
      <c r="S51" s="31" t="str">
        <f>+H51</f>
        <v>Laporan</v>
      </c>
      <c r="T51" s="90">
        <f>+V51*0.166666666666667</f>
        <v>0</v>
      </c>
      <c r="U51" s="29">
        <f>+V51*0.833333333333333</f>
        <v>0</v>
      </c>
      <c r="V51" s="89">
        <v>0</v>
      </c>
      <c r="W51" s="93"/>
      <c r="X51" s="87"/>
      <c r="Y51" s="87"/>
      <c r="Z51" s="92"/>
      <c r="AA51" s="33"/>
      <c r="AB51" s="96"/>
    </row>
    <row r="52" spans="1:28" x14ac:dyDescent="0.15">
      <c r="A52" s="4">
        <v>8</v>
      </c>
      <c r="B52" s="4" t="s">
        <v>23</v>
      </c>
      <c r="C52" s="91" t="s">
        <v>38</v>
      </c>
      <c r="D52" s="41" t="str">
        <f>+[4]OWP!D67</f>
        <v>Kab.PW.Offc</v>
      </c>
      <c r="E52" s="4"/>
      <c r="F52" s="30" t="s">
        <v>94</v>
      </c>
      <c r="G52" s="32">
        <v>3</v>
      </c>
      <c r="H52" s="31" t="s">
        <v>18</v>
      </c>
      <c r="I52" s="90">
        <f>+K52*0.166666666666667</f>
        <v>5000.00000000001</v>
      </c>
      <c r="J52" s="29">
        <f>+K52*0.833333333333333</f>
        <v>24999.999999999993</v>
      </c>
      <c r="K52" s="89">
        <f>+OWP_Revisi!K41</f>
        <v>30000</v>
      </c>
      <c r="L52" s="32"/>
      <c r="M52" s="31" t="str">
        <f>+H52</f>
        <v>Laporan</v>
      </c>
      <c r="N52" s="90">
        <f>+P52*0.166666666666667</f>
        <v>0</v>
      </c>
      <c r="O52" s="29">
        <f>+P52*0.833333333333333</f>
        <v>0</v>
      </c>
      <c r="P52" s="89">
        <v>0</v>
      </c>
      <c r="Q52" s="91">
        <v>10000</v>
      </c>
      <c r="R52" s="32"/>
      <c r="S52" s="31" t="str">
        <f>+H52</f>
        <v>Laporan</v>
      </c>
      <c r="T52" s="90">
        <f>+V52*0.166666666666667</f>
        <v>0</v>
      </c>
      <c r="U52" s="29">
        <f>+V52*0.833333333333333</f>
        <v>0</v>
      </c>
      <c r="V52" s="89">
        <v>0</v>
      </c>
      <c r="W52" s="93"/>
      <c r="X52" s="87"/>
      <c r="Y52" s="87"/>
      <c r="Z52" s="92"/>
      <c r="AA52" s="33"/>
      <c r="AB52" s="96"/>
    </row>
    <row r="53" spans="1:28" x14ac:dyDescent="0.15">
      <c r="A53" s="4"/>
      <c r="B53" s="4"/>
      <c r="C53" s="91"/>
      <c r="D53" s="41"/>
      <c r="E53" s="4" t="s">
        <v>37</v>
      </c>
      <c r="F53" s="30"/>
      <c r="G53" s="32"/>
      <c r="H53" s="31"/>
      <c r="I53" s="91"/>
      <c r="J53" s="34"/>
      <c r="K53" s="95"/>
      <c r="L53" s="32"/>
      <c r="M53" s="31"/>
      <c r="N53" s="91"/>
      <c r="O53" s="34"/>
      <c r="P53" s="95"/>
      <c r="Q53" s="91"/>
      <c r="R53" s="32"/>
      <c r="S53" s="31"/>
      <c r="T53" s="91"/>
      <c r="U53" s="34"/>
      <c r="V53" s="95"/>
      <c r="W53" s="93"/>
      <c r="X53" s="87"/>
      <c r="Y53" s="87"/>
      <c r="Z53" s="92"/>
      <c r="AA53" s="33"/>
      <c r="AB53" s="96"/>
    </row>
    <row r="54" spans="1:28" x14ac:dyDescent="0.15">
      <c r="A54" s="4"/>
      <c r="B54" s="4"/>
      <c r="C54" s="91"/>
      <c r="D54" s="41"/>
      <c r="E54" s="4" t="s">
        <v>93</v>
      </c>
      <c r="F54" s="30"/>
      <c r="G54" s="32"/>
      <c r="H54" s="31"/>
      <c r="I54" s="91"/>
      <c r="J54" s="34"/>
      <c r="K54" s="95"/>
      <c r="L54" s="32"/>
      <c r="M54" s="31"/>
      <c r="N54" s="91"/>
      <c r="O54" s="34"/>
      <c r="P54" s="95"/>
      <c r="Q54" s="91"/>
      <c r="R54" s="32"/>
      <c r="S54" s="31"/>
      <c r="T54" s="91"/>
      <c r="U54" s="34"/>
      <c r="V54" s="95"/>
      <c r="W54" s="93"/>
      <c r="X54" s="87"/>
      <c r="Y54" s="87"/>
      <c r="Z54" s="92"/>
      <c r="AA54" s="33"/>
      <c r="AB54" s="96"/>
    </row>
    <row r="55" spans="1:28" x14ac:dyDescent="0.15">
      <c r="A55" s="4">
        <v>0</v>
      </c>
      <c r="B55" s="4">
        <v>0</v>
      </c>
      <c r="C55" s="91" t="s">
        <v>36</v>
      </c>
      <c r="D55" s="41" t="str">
        <f>+[4]OWP!D71</f>
        <v>Kab.PW.Offc</v>
      </c>
      <c r="E55" s="4"/>
      <c r="F55" s="30" t="s">
        <v>92</v>
      </c>
      <c r="G55" s="32">
        <v>1</v>
      </c>
      <c r="H55" s="31" t="s">
        <v>18</v>
      </c>
      <c r="I55" s="90">
        <f>+K55*0.166666666666667</f>
        <v>5833.3333333333449</v>
      </c>
      <c r="J55" s="29">
        <f>+K55*0.833333333333333</f>
        <v>29166.666666666657</v>
      </c>
      <c r="K55" s="89">
        <f>+OWP_Revisi!K43</f>
        <v>35000</v>
      </c>
      <c r="L55" s="32"/>
      <c r="M55" s="31" t="str">
        <f>+H55</f>
        <v>Laporan</v>
      </c>
      <c r="N55" s="90">
        <f>+P55*0.166666666666667</f>
        <v>0</v>
      </c>
      <c r="O55" s="29">
        <f>+P55*0.833333333333333</f>
        <v>0</v>
      </c>
      <c r="P55" s="89">
        <v>0</v>
      </c>
      <c r="Q55" s="91">
        <v>35000</v>
      </c>
      <c r="R55" s="32"/>
      <c r="S55" s="31" t="str">
        <f>+H55</f>
        <v>Laporan</v>
      </c>
      <c r="T55" s="90">
        <f>+V55*0.166666666666667</f>
        <v>0</v>
      </c>
      <c r="U55" s="29">
        <f>+V55*0.833333333333333</f>
        <v>0</v>
      </c>
      <c r="V55" s="89">
        <v>0</v>
      </c>
      <c r="W55" s="93"/>
      <c r="X55" s="87"/>
      <c r="Y55" s="87"/>
      <c r="Z55" s="92"/>
      <c r="AA55" s="33"/>
      <c r="AB55" s="96"/>
    </row>
    <row r="56" spans="1:28" x14ac:dyDescent="0.15">
      <c r="A56" s="4">
        <v>6</v>
      </c>
      <c r="B56" s="4" t="s">
        <v>16</v>
      </c>
      <c r="C56" s="91" t="s">
        <v>36</v>
      </c>
      <c r="D56" s="41" t="str">
        <f>+[4]OWP!D72</f>
        <v>Kab.PW.Offc</v>
      </c>
      <c r="E56" s="4"/>
      <c r="F56" s="30" t="s">
        <v>91</v>
      </c>
      <c r="G56" s="32">
        <v>1</v>
      </c>
      <c r="H56" s="31" t="s">
        <v>18</v>
      </c>
      <c r="I56" s="90">
        <f>+K56*0.166666666666667</f>
        <v>1666.6666666666699</v>
      </c>
      <c r="J56" s="29">
        <f>+K56*0.833333333333333</f>
        <v>8333.3333333333303</v>
      </c>
      <c r="K56" s="89">
        <f>+OWP_Revisi!K44</f>
        <v>10000</v>
      </c>
      <c r="L56" s="32"/>
      <c r="M56" s="31" t="str">
        <f>+H56</f>
        <v>Laporan</v>
      </c>
      <c r="N56" s="90">
        <f>+P56*0.166666666666667</f>
        <v>0</v>
      </c>
      <c r="O56" s="29">
        <f>+P56*0.833333333333333</f>
        <v>0</v>
      </c>
      <c r="P56" s="89">
        <v>0</v>
      </c>
      <c r="Q56" s="91">
        <v>10000</v>
      </c>
      <c r="R56" s="32"/>
      <c r="S56" s="31" t="str">
        <f>+H56</f>
        <v>Laporan</v>
      </c>
      <c r="T56" s="90">
        <f>+V56*0.166666666666667</f>
        <v>0</v>
      </c>
      <c r="U56" s="29">
        <f>+V56*0.833333333333333</f>
        <v>0</v>
      </c>
      <c r="V56" s="89">
        <v>0</v>
      </c>
      <c r="W56" s="93"/>
      <c r="X56" s="87"/>
      <c r="Y56" s="87"/>
      <c r="Z56" s="92"/>
      <c r="AA56" s="33"/>
      <c r="AB56" s="96"/>
    </row>
    <row r="57" spans="1:28" x14ac:dyDescent="0.15">
      <c r="A57" s="4">
        <v>4</v>
      </c>
      <c r="B57" s="4" t="s">
        <v>21</v>
      </c>
      <c r="C57" s="91" t="s">
        <v>36</v>
      </c>
      <c r="D57" s="41" t="str">
        <f>+[4]OWP!D73</f>
        <v>Kab.PW.Offc</v>
      </c>
      <c r="E57" s="4"/>
      <c r="F57" s="30" t="s">
        <v>90</v>
      </c>
      <c r="G57" s="32">
        <v>2</v>
      </c>
      <c r="H57" s="31" t="s">
        <v>18</v>
      </c>
      <c r="I57" s="90">
        <f>+K57*0.166666666666667</f>
        <v>1666.6666666666699</v>
      </c>
      <c r="J57" s="29">
        <f>+K57*0.833333333333333</f>
        <v>8333.3333333333303</v>
      </c>
      <c r="K57" s="89">
        <f>+OWP_Revisi!K45</f>
        <v>10000</v>
      </c>
      <c r="L57" s="32"/>
      <c r="M57" s="31" t="str">
        <f>+H57</f>
        <v>Laporan</v>
      </c>
      <c r="N57" s="90">
        <f>+P57*0.166666666666667</f>
        <v>0</v>
      </c>
      <c r="O57" s="29">
        <f>+P57*0.833333333333333</f>
        <v>0</v>
      </c>
      <c r="P57" s="89">
        <v>0</v>
      </c>
      <c r="Q57" s="91">
        <v>5000</v>
      </c>
      <c r="R57" s="32"/>
      <c r="S57" s="31" t="str">
        <f>+H57</f>
        <v>Laporan</v>
      </c>
      <c r="T57" s="90">
        <f>+V57*0.166666666666667</f>
        <v>0</v>
      </c>
      <c r="U57" s="29">
        <f>+V57*0.833333333333333</f>
        <v>0</v>
      </c>
      <c r="V57" s="89">
        <v>0</v>
      </c>
      <c r="W57" s="93"/>
      <c r="X57" s="87"/>
      <c r="Y57" s="87"/>
      <c r="Z57" s="92"/>
      <c r="AA57" s="33"/>
      <c r="AB57" s="62"/>
    </row>
    <row r="58" spans="1:28" x14ac:dyDescent="0.15">
      <c r="A58" s="4">
        <v>0</v>
      </c>
      <c r="B58" s="4">
        <v>0</v>
      </c>
      <c r="C58" s="91" t="s">
        <v>36</v>
      </c>
      <c r="D58" s="41" t="str">
        <f>+[4]OWP!D74</f>
        <v>Kab.PW.Offc</v>
      </c>
      <c r="E58" s="4"/>
      <c r="F58" s="30" t="s">
        <v>89</v>
      </c>
      <c r="G58" s="32">
        <v>1</v>
      </c>
      <c r="H58" s="31" t="s">
        <v>18</v>
      </c>
      <c r="I58" s="90">
        <f>+K58*0.166666666666667</f>
        <v>5833.3333333333449</v>
      </c>
      <c r="J58" s="29">
        <f>+K58*0.833333333333333</f>
        <v>29166.666666666657</v>
      </c>
      <c r="K58" s="89">
        <f>+OWP_Revisi!K46</f>
        <v>35000</v>
      </c>
      <c r="L58" s="32"/>
      <c r="M58" s="31" t="str">
        <f>+H58</f>
        <v>Laporan</v>
      </c>
      <c r="N58" s="90">
        <f>+P58*0.166666666666667</f>
        <v>0</v>
      </c>
      <c r="O58" s="29">
        <f>+P58*0.833333333333333</f>
        <v>0</v>
      </c>
      <c r="P58" s="89">
        <v>0</v>
      </c>
      <c r="Q58" s="91">
        <v>35000</v>
      </c>
      <c r="R58" s="32"/>
      <c r="S58" s="31" t="str">
        <f>+H58</f>
        <v>Laporan</v>
      </c>
      <c r="T58" s="90">
        <f>+V58*0.166666666666667</f>
        <v>0</v>
      </c>
      <c r="U58" s="29">
        <f>+V58*0.833333333333333</f>
        <v>0</v>
      </c>
      <c r="V58" s="89">
        <v>0</v>
      </c>
      <c r="W58" s="93"/>
      <c r="X58" s="87"/>
      <c r="Y58" s="87"/>
      <c r="Z58" s="92"/>
      <c r="AA58" s="33"/>
      <c r="AB58" s="62"/>
    </row>
    <row r="59" spans="1:28" x14ac:dyDescent="0.15">
      <c r="A59" s="4"/>
      <c r="B59" s="4"/>
      <c r="C59" s="91"/>
      <c r="D59" s="41"/>
      <c r="E59" s="4" t="s">
        <v>35</v>
      </c>
      <c r="F59" s="30"/>
      <c r="G59" s="55">
        <v>1</v>
      </c>
      <c r="H59" s="40" t="s">
        <v>33</v>
      </c>
      <c r="I59" s="90">
        <f>+K59*0.166666666666667</f>
        <v>129519.68151817216</v>
      </c>
      <c r="J59" s="29">
        <f>+K59*0.833333333333333</f>
        <v>647598.40759085934</v>
      </c>
      <c r="K59" s="95">
        <f>+OWP_Revisi!K48</f>
        <v>777118.08910903148</v>
      </c>
      <c r="L59" s="55"/>
      <c r="M59" s="40" t="s">
        <v>33</v>
      </c>
      <c r="N59" s="90">
        <f>+P59*0.166666666666667</f>
        <v>0</v>
      </c>
      <c r="O59" s="29">
        <f>+P59*0.833333333333333</f>
        <v>0</v>
      </c>
      <c r="P59" s="95">
        <v>0</v>
      </c>
      <c r="Q59" s="91"/>
      <c r="R59" s="55"/>
      <c r="S59" s="40" t="s">
        <v>33</v>
      </c>
      <c r="T59" s="90">
        <f>+V59*0.166666666666667</f>
        <v>0</v>
      </c>
      <c r="U59" s="29">
        <f>+V59*0.833333333333333</f>
        <v>0</v>
      </c>
      <c r="V59" s="95">
        <v>0</v>
      </c>
      <c r="W59" s="93"/>
      <c r="X59" s="87"/>
      <c r="Y59" s="87"/>
      <c r="Z59" s="92"/>
      <c r="AA59" s="33"/>
      <c r="AB59" s="62"/>
    </row>
    <row r="60" spans="1:28" x14ac:dyDescent="0.15">
      <c r="A60" s="4"/>
      <c r="B60" s="4"/>
      <c r="C60" s="91"/>
      <c r="D60" s="41"/>
      <c r="E60" s="4" t="s">
        <v>32</v>
      </c>
      <c r="F60" s="30"/>
      <c r="G60" s="32"/>
      <c r="H60" s="31"/>
      <c r="I60" s="91"/>
      <c r="J60" s="34"/>
      <c r="K60" s="95"/>
      <c r="L60" s="32"/>
      <c r="M60" s="31"/>
      <c r="N60" s="91"/>
      <c r="O60" s="34"/>
      <c r="P60" s="95"/>
      <c r="Q60" s="91"/>
      <c r="R60" s="32"/>
      <c r="S60" s="31"/>
      <c r="T60" s="91"/>
      <c r="U60" s="34"/>
      <c r="V60" s="95"/>
      <c r="W60" s="93"/>
      <c r="X60" s="87"/>
      <c r="Y60" s="87"/>
      <c r="Z60" s="92"/>
      <c r="AA60" s="33"/>
      <c r="AB60" s="62"/>
    </row>
    <row r="61" spans="1:28" x14ac:dyDescent="0.15">
      <c r="A61" s="4"/>
      <c r="B61" s="4"/>
      <c r="C61" s="91"/>
      <c r="D61" s="41"/>
      <c r="E61" s="4" t="s">
        <v>31</v>
      </c>
      <c r="F61" s="30"/>
      <c r="G61" s="32"/>
      <c r="H61" s="31"/>
      <c r="I61" s="91"/>
      <c r="J61" s="34"/>
      <c r="K61" s="89">
        <f>+OWP_Revisi!K50</f>
        <v>0</v>
      </c>
      <c r="L61" s="32"/>
      <c r="M61" s="31"/>
      <c r="N61" s="91"/>
      <c r="O61" s="34"/>
      <c r="P61" s="89"/>
      <c r="Q61" s="91"/>
      <c r="R61" s="32"/>
      <c r="S61" s="31"/>
      <c r="T61" s="91"/>
      <c r="U61" s="34"/>
      <c r="V61" s="89"/>
      <c r="W61" s="93"/>
      <c r="X61" s="87"/>
      <c r="Y61" s="87"/>
      <c r="Z61" s="92"/>
      <c r="AA61" s="33"/>
      <c r="AB61" s="62"/>
    </row>
    <row r="62" spans="1:28" x14ac:dyDescent="0.15">
      <c r="A62" s="4">
        <v>6</v>
      </c>
      <c r="B62" s="4" t="s">
        <v>16</v>
      </c>
      <c r="C62" s="91" t="s">
        <v>30</v>
      </c>
      <c r="D62" s="41" t="str">
        <f>+[4]OWP!D91</f>
        <v>Kab.PW.Offc</v>
      </c>
      <c r="E62" s="4"/>
      <c r="F62" s="30" t="s">
        <v>88</v>
      </c>
      <c r="G62" s="32">
        <v>1</v>
      </c>
      <c r="H62" s="31" t="s">
        <v>18</v>
      </c>
      <c r="I62" s="90">
        <f>+K62*0.166666666666667</f>
        <v>8333.3333333333503</v>
      </c>
      <c r="J62" s="29">
        <f>+K62*0.833333333333333</f>
        <v>41666.66666666665</v>
      </c>
      <c r="K62" s="89">
        <f>+OWP_Revisi!K51</f>
        <v>50000</v>
      </c>
      <c r="L62" s="32"/>
      <c r="M62" s="31" t="str">
        <f>+H62</f>
        <v>Laporan</v>
      </c>
      <c r="N62" s="90">
        <f>+P62*0.166666666666667</f>
        <v>0</v>
      </c>
      <c r="O62" s="29">
        <f>+P62*0.833333333333333</f>
        <v>0</v>
      </c>
      <c r="P62" s="89">
        <v>0</v>
      </c>
      <c r="Q62" s="91">
        <v>50000</v>
      </c>
      <c r="R62" s="32"/>
      <c r="S62" s="31" t="str">
        <f>+H62</f>
        <v>Laporan</v>
      </c>
      <c r="T62" s="90">
        <f>+V62*0.166666666666667</f>
        <v>0</v>
      </c>
      <c r="U62" s="29">
        <f>+V62*0.833333333333333</f>
        <v>0</v>
      </c>
      <c r="V62" s="89">
        <v>0</v>
      </c>
      <c r="W62" s="93"/>
      <c r="X62" s="87"/>
      <c r="Y62" s="87"/>
      <c r="Z62" s="92"/>
      <c r="AA62" s="33"/>
      <c r="AB62" s="62"/>
    </row>
    <row r="63" spans="1:28" x14ac:dyDescent="0.15">
      <c r="A63" s="4"/>
      <c r="B63" s="4"/>
      <c r="C63" s="91"/>
      <c r="D63" s="41"/>
      <c r="E63" s="4" t="s">
        <v>29</v>
      </c>
      <c r="F63" s="30"/>
      <c r="G63" s="32"/>
      <c r="H63" s="31"/>
      <c r="I63" s="91"/>
      <c r="J63" s="34"/>
      <c r="K63" s="94"/>
      <c r="L63" s="32"/>
      <c r="M63" s="31"/>
      <c r="N63" s="91"/>
      <c r="O63" s="34"/>
      <c r="P63" s="94"/>
      <c r="Q63" s="91"/>
      <c r="R63" s="32"/>
      <c r="S63" s="31"/>
      <c r="T63" s="91"/>
      <c r="U63" s="34"/>
      <c r="V63" s="94"/>
      <c r="W63" s="93"/>
      <c r="X63" s="87"/>
      <c r="Y63" s="87"/>
      <c r="Z63" s="92"/>
      <c r="AA63" s="33"/>
      <c r="AB63" s="62"/>
    </row>
    <row r="64" spans="1:28" x14ac:dyDescent="0.15">
      <c r="A64" s="4"/>
      <c r="B64" s="4"/>
      <c r="C64" s="91"/>
      <c r="D64" s="41"/>
      <c r="E64" s="4" t="s">
        <v>28</v>
      </c>
      <c r="F64" s="30"/>
      <c r="G64" s="32"/>
      <c r="H64" s="31"/>
      <c r="I64" s="91"/>
      <c r="J64" s="34"/>
      <c r="K64" s="94"/>
      <c r="L64" s="32"/>
      <c r="M64" s="31"/>
      <c r="N64" s="91"/>
      <c r="O64" s="34"/>
      <c r="P64" s="94"/>
      <c r="Q64" s="91"/>
      <c r="R64" s="32"/>
      <c r="S64" s="31"/>
      <c r="T64" s="91"/>
      <c r="U64" s="34"/>
      <c r="V64" s="94"/>
      <c r="W64" s="93"/>
      <c r="X64" s="87"/>
      <c r="Y64" s="87"/>
      <c r="Z64" s="92"/>
      <c r="AA64" s="33"/>
      <c r="AB64" s="62"/>
    </row>
    <row r="65" spans="1:28" x14ac:dyDescent="0.15">
      <c r="A65" s="4">
        <v>0</v>
      </c>
      <c r="B65" s="4">
        <v>0</v>
      </c>
      <c r="C65" s="91" t="s">
        <v>27</v>
      </c>
      <c r="D65" s="41" t="str">
        <f>+[4]OWP!D95</f>
        <v>Kab.PW.Offc</v>
      </c>
      <c r="E65" s="4"/>
      <c r="F65" s="30" t="s">
        <v>87</v>
      </c>
      <c r="G65" s="32">
        <v>1</v>
      </c>
      <c r="H65" s="31" t="s">
        <v>18</v>
      </c>
      <c r="I65" s="90">
        <f>+K65*0.166666666666667</f>
        <v>833.33333333333496</v>
      </c>
      <c r="J65" s="29">
        <f>+K65*0.833333333333333</f>
        <v>4166.6666666666652</v>
      </c>
      <c r="K65" s="89">
        <f>+OWP_Revisi!K54</f>
        <v>5000</v>
      </c>
      <c r="L65" s="32"/>
      <c r="M65" s="31" t="str">
        <f>+H65</f>
        <v>Laporan</v>
      </c>
      <c r="N65" s="90">
        <f>+P65*0.166666666666667</f>
        <v>0</v>
      </c>
      <c r="O65" s="29">
        <f>+P65*0.833333333333333</f>
        <v>0</v>
      </c>
      <c r="P65" s="89">
        <v>0</v>
      </c>
      <c r="Q65" s="91">
        <v>5000</v>
      </c>
      <c r="R65" s="32"/>
      <c r="S65" s="31" t="str">
        <f>+H65</f>
        <v>Laporan</v>
      </c>
      <c r="T65" s="90">
        <f>+V65*0.166666666666667</f>
        <v>0</v>
      </c>
      <c r="U65" s="29">
        <f>+V65*0.833333333333333</f>
        <v>0</v>
      </c>
      <c r="V65" s="89">
        <v>0</v>
      </c>
      <c r="W65" s="93"/>
      <c r="X65" s="87"/>
      <c r="Y65" s="87"/>
      <c r="Z65" s="92"/>
      <c r="AA65" s="33"/>
      <c r="AB65" s="62"/>
    </row>
    <row r="66" spans="1:28" x14ac:dyDescent="0.15">
      <c r="A66" s="4"/>
      <c r="B66" s="4"/>
      <c r="C66" s="91"/>
      <c r="D66" s="41"/>
      <c r="E66" s="4" t="s">
        <v>26</v>
      </c>
      <c r="F66" s="30"/>
      <c r="G66" s="32"/>
      <c r="H66" s="31"/>
      <c r="I66" s="91"/>
      <c r="J66" s="34"/>
      <c r="K66" s="94"/>
      <c r="L66" s="32"/>
      <c r="M66" s="31"/>
      <c r="N66" s="91"/>
      <c r="O66" s="34"/>
      <c r="P66" s="94"/>
      <c r="Q66" s="91"/>
      <c r="R66" s="32"/>
      <c r="S66" s="31"/>
      <c r="T66" s="91"/>
      <c r="U66" s="34"/>
      <c r="V66" s="94"/>
      <c r="W66" s="93"/>
      <c r="X66" s="87"/>
      <c r="Y66" s="87"/>
      <c r="Z66" s="92"/>
      <c r="AA66" s="33"/>
      <c r="AB66" s="62"/>
    </row>
    <row r="67" spans="1:28" x14ac:dyDescent="0.15">
      <c r="A67" s="4"/>
      <c r="B67" s="4"/>
      <c r="C67" s="91"/>
      <c r="D67" s="41"/>
      <c r="E67" s="4" t="s">
        <v>25</v>
      </c>
      <c r="F67" s="30"/>
      <c r="G67" s="32"/>
      <c r="H67" s="31"/>
      <c r="I67" s="91"/>
      <c r="J67" s="34"/>
      <c r="K67" s="94"/>
      <c r="L67" s="32"/>
      <c r="M67" s="31"/>
      <c r="N67" s="91"/>
      <c r="O67" s="34"/>
      <c r="P67" s="94"/>
      <c r="Q67" s="91"/>
      <c r="R67" s="32"/>
      <c r="S67" s="31"/>
      <c r="T67" s="91"/>
      <c r="U67" s="34"/>
      <c r="V67" s="94"/>
      <c r="W67" s="93"/>
      <c r="X67" s="87"/>
      <c r="Y67" s="87"/>
      <c r="Z67" s="92"/>
      <c r="AA67" s="33"/>
      <c r="AB67" s="62"/>
    </row>
    <row r="68" spans="1:28" x14ac:dyDescent="0.15">
      <c r="A68" s="4"/>
      <c r="B68" s="4"/>
      <c r="C68" s="91"/>
      <c r="D68" s="41"/>
      <c r="E68" s="4" t="s">
        <v>24</v>
      </c>
      <c r="F68" s="30"/>
      <c r="G68" s="32"/>
      <c r="H68" s="31"/>
      <c r="I68" s="91"/>
      <c r="J68" s="34"/>
      <c r="K68" s="94"/>
      <c r="L68" s="32"/>
      <c r="M68" s="31"/>
      <c r="N68" s="91"/>
      <c r="O68" s="34"/>
      <c r="P68" s="94"/>
      <c r="Q68" s="91"/>
      <c r="R68" s="32"/>
      <c r="S68" s="31"/>
      <c r="T68" s="91"/>
      <c r="U68" s="34"/>
      <c r="V68" s="94"/>
      <c r="W68" s="93"/>
      <c r="X68" s="87"/>
      <c r="Y68" s="87"/>
      <c r="Z68" s="92"/>
      <c r="AA68" s="33"/>
      <c r="AB68" s="62"/>
    </row>
    <row r="69" spans="1:28" x14ac:dyDescent="0.15">
      <c r="A69" s="4">
        <v>8</v>
      </c>
      <c r="B69" s="4" t="s">
        <v>23</v>
      </c>
      <c r="C69" s="91" t="s">
        <v>19</v>
      </c>
      <c r="D69" s="41" t="str">
        <f>+[4]OWP!D100</f>
        <v>Kab.PW.Offc</v>
      </c>
      <c r="E69" s="4"/>
      <c r="F69" s="30" t="s">
        <v>86</v>
      </c>
      <c r="G69" s="32">
        <v>1</v>
      </c>
      <c r="H69" s="31" t="s">
        <v>18</v>
      </c>
      <c r="I69" s="90">
        <f>+K69*0.166666666666667</f>
        <v>833.33333333333496</v>
      </c>
      <c r="J69" s="29">
        <f>+K69*0.833333333333333</f>
        <v>4166.6666666666652</v>
      </c>
      <c r="K69" s="89">
        <f>+OWP_Revisi!K58</f>
        <v>5000</v>
      </c>
      <c r="L69" s="32"/>
      <c r="M69" s="31" t="str">
        <f>+H69</f>
        <v>Laporan</v>
      </c>
      <c r="N69" s="90">
        <f>+P69*0.166666666666667</f>
        <v>0</v>
      </c>
      <c r="O69" s="29">
        <f>+P69*0.833333333333333</f>
        <v>0</v>
      </c>
      <c r="P69" s="89">
        <v>0</v>
      </c>
      <c r="Q69" s="91">
        <v>5000</v>
      </c>
      <c r="R69" s="32"/>
      <c r="S69" s="31" t="str">
        <f>+H69</f>
        <v>Laporan</v>
      </c>
      <c r="T69" s="90">
        <f>+V69*0.166666666666667</f>
        <v>0</v>
      </c>
      <c r="U69" s="29">
        <f>+V69*0.833333333333333</f>
        <v>0</v>
      </c>
      <c r="V69" s="89">
        <v>0</v>
      </c>
      <c r="W69" s="93"/>
      <c r="X69" s="87"/>
      <c r="Y69" s="87"/>
      <c r="Z69" s="92"/>
      <c r="AA69" s="33"/>
      <c r="AB69" s="62"/>
    </row>
    <row r="70" spans="1:28" x14ac:dyDescent="0.15">
      <c r="A70" s="4">
        <v>8</v>
      </c>
      <c r="B70" s="4" t="s">
        <v>23</v>
      </c>
      <c r="C70" s="91" t="s">
        <v>19</v>
      </c>
      <c r="D70" s="41" t="str">
        <f>+[4]OWP!D101</f>
        <v>Kab.PW.Offc</v>
      </c>
      <c r="E70" s="4"/>
      <c r="F70" s="30" t="s">
        <v>74</v>
      </c>
      <c r="G70" s="32">
        <v>24</v>
      </c>
      <c r="H70" s="31" t="s">
        <v>18</v>
      </c>
      <c r="I70" s="90">
        <f>+K70*0.166666666666667</f>
        <v>18161.878166593255</v>
      </c>
      <c r="J70" s="29">
        <f>+K70*0.833333333333333</f>
        <v>90809.390832966063</v>
      </c>
      <c r="K70" s="89">
        <f>+OWP_Revisi!K59</f>
        <v>108971.26899955931</v>
      </c>
      <c r="L70" s="32"/>
      <c r="M70" s="31" t="str">
        <f>+H70</f>
        <v>Laporan</v>
      </c>
      <c r="N70" s="90">
        <f>+P70*0.166666666666667</f>
        <v>0</v>
      </c>
      <c r="O70" s="29">
        <f>+P70*0.833333333333333</f>
        <v>0</v>
      </c>
      <c r="P70" s="89">
        <v>0</v>
      </c>
      <c r="Q70" s="91">
        <v>4500</v>
      </c>
      <c r="R70" s="32"/>
      <c r="S70" s="31" t="str">
        <f>+H70</f>
        <v>Laporan</v>
      </c>
      <c r="T70" s="90">
        <f>+V70*0.166666666666667</f>
        <v>0</v>
      </c>
      <c r="U70" s="29">
        <f>+V70*0.833333333333333</f>
        <v>0</v>
      </c>
      <c r="V70" s="89">
        <v>0</v>
      </c>
      <c r="W70" s="93"/>
      <c r="X70" s="87"/>
      <c r="Y70" s="87"/>
      <c r="Z70" s="92"/>
      <c r="AA70" s="33"/>
      <c r="AB70" s="62"/>
    </row>
    <row r="71" spans="1:28" x14ac:dyDescent="0.15">
      <c r="A71" s="4">
        <v>8</v>
      </c>
      <c r="B71" s="4" t="s">
        <v>23</v>
      </c>
      <c r="C71" s="91" t="s">
        <v>19</v>
      </c>
      <c r="D71" s="41" t="str">
        <f>+[4]OWP!D102</f>
        <v>Kab.PW.Offc</v>
      </c>
      <c r="E71" s="4"/>
      <c r="F71" s="30" t="s">
        <v>72</v>
      </c>
      <c r="G71" s="32">
        <v>4</v>
      </c>
      <c r="H71" s="31" t="s">
        <v>18</v>
      </c>
      <c r="I71" s="90">
        <f>+K71*0.166666666666667</f>
        <v>9118.934644314606</v>
      </c>
      <c r="J71" s="29">
        <f>+K71*0.833333333333333</f>
        <v>45594.673221572921</v>
      </c>
      <c r="K71" s="89">
        <f>+OWP_Revisi!K60</f>
        <v>54713.607865887527</v>
      </c>
      <c r="L71" s="32"/>
      <c r="M71" s="31" t="str">
        <f>+H71</f>
        <v>Laporan</v>
      </c>
      <c r="N71" s="90">
        <f>+P71*0.166666666666667</f>
        <v>0</v>
      </c>
      <c r="O71" s="29">
        <f>+P71*0.833333333333333</f>
        <v>0</v>
      </c>
      <c r="P71" s="89">
        <v>0</v>
      </c>
      <c r="Q71" s="91">
        <v>15000</v>
      </c>
      <c r="R71" s="32"/>
      <c r="S71" s="31" t="str">
        <f>+H71</f>
        <v>Laporan</v>
      </c>
      <c r="T71" s="90">
        <f>+V71*0.166666666666667</f>
        <v>0</v>
      </c>
      <c r="U71" s="29">
        <f>+V71*0.833333333333333</f>
        <v>0</v>
      </c>
      <c r="V71" s="89">
        <v>0</v>
      </c>
      <c r="W71" s="93"/>
      <c r="X71" s="87"/>
      <c r="Y71" s="87"/>
      <c r="Z71" s="92"/>
      <c r="AA71" s="33"/>
      <c r="AB71" s="62"/>
    </row>
    <row r="72" spans="1:28" x14ac:dyDescent="0.15">
      <c r="A72" s="4"/>
      <c r="B72" s="4"/>
      <c r="C72" s="91"/>
      <c r="D72" s="41"/>
      <c r="E72" s="4" t="s">
        <v>22</v>
      </c>
      <c r="F72" s="30"/>
      <c r="G72" s="32"/>
      <c r="H72" s="31"/>
      <c r="I72" s="91"/>
      <c r="J72" s="34"/>
      <c r="K72" s="94"/>
      <c r="L72" s="32"/>
      <c r="M72" s="31"/>
      <c r="N72" s="91"/>
      <c r="O72" s="34"/>
      <c r="P72" s="94"/>
      <c r="Q72" s="91"/>
      <c r="R72" s="32"/>
      <c r="S72" s="31"/>
      <c r="T72" s="91"/>
      <c r="U72" s="34"/>
      <c r="V72" s="94"/>
      <c r="W72" s="93"/>
      <c r="X72" s="87"/>
      <c r="Y72" s="87"/>
      <c r="Z72" s="92"/>
      <c r="AA72" s="33"/>
      <c r="AB72" s="62"/>
    </row>
    <row r="73" spans="1:28" x14ac:dyDescent="0.15">
      <c r="A73" s="4">
        <v>4</v>
      </c>
      <c r="B73" s="4" t="s">
        <v>21</v>
      </c>
      <c r="C73" s="91" t="s">
        <v>19</v>
      </c>
      <c r="D73" s="41" t="str">
        <f>+[4]OWP!D104</f>
        <v>Kab.PW.Offc</v>
      </c>
      <c r="E73" s="4"/>
      <c r="F73" s="30" t="s">
        <v>85</v>
      </c>
      <c r="G73" s="32">
        <v>5</v>
      </c>
      <c r="H73" s="31" t="s">
        <v>18</v>
      </c>
      <c r="I73" s="90">
        <f>+K73*0.166666666666667</f>
        <v>16666.666666666701</v>
      </c>
      <c r="J73" s="29">
        <f>+K73*0.833333333333333</f>
        <v>83333.333333333299</v>
      </c>
      <c r="K73" s="89">
        <f>+OWP_Revisi!K62</f>
        <v>100000</v>
      </c>
      <c r="L73" s="32"/>
      <c r="M73" s="31" t="str">
        <f>+H73</f>
        <v>Laporan</v>
      </c>
      <c r="N73" s="90">
        <f>+P73*0.166666666666667</f>
        <v>0</v>
      </c>
      <c r="O73" s="29">
        <f>+P73*0.833333333333333</f>
        <v>0</v>
      </c>
      <c r="P73" s="89">
        <v>0</v>
      </c>
      <c r="Q73" s="91">
        <v>20000</v>
      </c>
      <c r="R73" s="32"/>
      <c r="S73" s="31" t="str">
        <f>+H73</f>
        <v>Laporan</v>
      </c>
      <c r="T73" s="90">
        <f>+V73*0.166666666666667</f>
        <v>0</v>
      </c>
      <c r="U73" s="29">
        <f>+V73*0.833333333333333</f>
        <v>0</v>
      </c>
      <c r="V73" s="89">
        <v>0</v>
      </c>
      <c r="W73" s="93"/>
      <c r="X73" s="87"/>
      <c r="Y73" s="87"/>
      <c r="Z73" s="92"/>
      <c r="AA73" s="33"/>
      <c r="AB73" s="62"/>
    </row>
    <row r="74" spans="1:28" x14ac:dyDescent="0.15">
      <c r="A74" s="4">
        <v>0</v>
      </c>
      <c r="B74" s="4">
        <v>0</v>
      </c>
      <c r="C74" s="91" t="s">
        <v>19</v>
      </c>
      <c r="D74" s="41" t="str">
        <f>+[4]OWP!D105</f>
        <v>Kab.PW.Offc</v>
      </c>
      <c r="E74" s="4"/>
      <c r="F74" s="30" t="s">
        <v>84</v>
      </c>
      <c r="G74" s="32">
        <v>1</v>
      </c>
      <c r="H74" s="31" t="s">
        <v>18</v>
      </c>
      <c r="I74" s="90">
        <f>+K74*0.166666666666667</f>
        <v>3333.3333333333399</v>
      </c>
      <c r="J74" s="29">
        <f>+K74*0.833333333333333</f>
        <v>16666.666666666661</v>
      </c>
      <c r="K74" s="89">
        <f>+OWP_Revisi!K63</f>
        <v>20000</v>
      </c>
      <c r="L74" s="32"/>
      <c r="M74" s="31" t="str">
        <f>+H74</f>
        <v>Laporan</v>
      </c>
      <c r="N74" s="90">
        <f>+P74*0.166666666666667</f>
        <v>0</v>
      </c>
      <c r="O74" s="29">
        <f>+P74*0.833333333333333</f>
        <v>0</v>
      </c>
      <c r="P74" s="89">
        <v>0</v>
      </c>
      <c r="Q74" s="91">
        <v>20000</v>
      </c>
      <c r="R74" s="32"/>
      <c r="S74" s="31" t="str">
        <f>+H74</f>
        <v>Laporan</v>
      </c>
      <c r="T74" s="90">
        <f>+V74*0.166666666666667</f>
        <v>0</v>
      </c>
      <c r="U74" s="29">
        <f>+V74*0.833333333333333</f>
        <v>0</v>
      </c>
      <c r="V74" s="89">
        <v>0</v>
      </c>
      <c r="W74" s="93"/>
      <c r="X74" s="87"/>
      <c r="Y74" s="87"/>
      <c r="Z74" s="92"/>
      <c r="AA74" s="33"/>
      <c r="AB74" s="62"/>
    </row>
    <row r="75" spans="1:28" x14ac:dyDescent="0.15">
      <c r="A75" s="4">
        <v>0</v>
      </c>
      <c r="B75" s="4">
        <v>0</v>
      </c>
      <c r="C75" s="91" t="s">
        <v>19</v>
      </c>
      <c r="D75" s="41" t="str">
        <f>+[4]OWP!D106</f>
        <v>Kab.PW.Offc</v>
      </c>
      <c r="E75" s="4"/>
      <c r="F75" s="30" t="s">
        <v>83</v>
      </c>
      <c r="G75" s="32">
        <v>1</v>
      </c>
      <c r="H75" s="31" t="s">
        <v>18</v>
      </c>
      <c r="I75" s="90">
        <f>+K75*0.166666666666667</f>
        <v>4166.6666666666752</v>
      </c>
      <c r="J75" s="29">
        <f>+K75*0.833333333333333</f>
        <v>20833.333333333325</v>
      </c>
      <c r="K75" s="89">
        <f>+OWP_Revisi!K64</f>
        <v>25000</v>
      </c>
      <c r="L75" s="32"/>
      <c r="M75" s="31" t="str">
        <f>+H75</f>
        <v>Laporan</v>
      </c>
      <c r="N75" s="90">
        <f>+P75*0.166666666666667</f>
        <v>0</v>
      </c>
      <c r="O75" s="29">
        <f>+P75*0.833333333333333</f>
        <v>0</v>
      </c>
      <c r="P75" s="89">
        <v>0</v>
      </c>
      <c r="Q75" s="91">
        <v>25000</v>
      </c>
      <c r="R75" s="32"/>
      <c r="S75" s="31" t="str">
        <f>+H75</f>
        <v>Laporan</v>
      </c>
      <c r="T75" s="90">
        <f>+V75*0.166666666666667</f>
        <v>0</v>
      </c>
      <c r="U75" s="29">
        <f>+V75*0.833333333333333</f>
        <v>0</v>
      </c>
      <c r="V75" s="89">
        <v>0</v>
      </c>
      <c r="W75" s="93"/>
      <c r="X75" s="87"/>
      <c r="Y75" s="87"/>
      <c r="Z75" s="92"/>
      <c r="AA75" s="33"/>
      <c r="AB75" s="62"/>
    </row>
    <row r="76" spans="1:28" x14ac:dyDescent="0.15">
      <c r="A76" s="4"/>
      <c r="B76" s="4"/>
      <c r="C76" s="91"/>
      <c r="D76" s="41"/>
      <c r="E76" s="4" t="s">
        <v>20</v>
      </c>
      <c r="F76" s="30"/>
      <c r="G76" s="32"/>
      <c r="H76" s="31"/>
      <c r="I76" s="91"/>
      <c r="J76" s="34"/>
      <c r="K76" s="94"/>
      <c r="L76" s="32"/>
      <c r="M76" s="31"/>
      <c r="N76" s="91"/>
      <c r="O76" s="34"/>
      <c r="P76" s="94"/>
      <c r="Q76" s="91"/>
      <c r="R76" s="32"/>
      <c r="S76" s="31"/>
      <c r="T76" s="91"/>
      <c r="U76" s="34"/>
      <c r="V76" s="94"/>
      <c r="W76" s="93"/>
      <c r="X76" s="87"/>
      <c r="Y76" s="87"/>
      <c r="Z76" s="92"/>
      <c r="AA76" s="33"/>
      <c r="AB76" s="62"/>
    </row>
    <row r="77" spans="1:28" x14ac:dyDescent="0.15">
      <c r="A77" s="4">
        <v>6</v>
      </c>
      <c r="B77" s="4" t="s">
        <v>16</v>
      </c>
      <c r="C77" s="91" t="s">
        <v>19</v>
      </c>
      <c r="D77" s="41" t="str">
        <f>+[4]OWP!D108</f>
        <v>Kab.PW.Offc</v>
      </c>
      <c r="E77" s="4"/>
      <c r="F77" s="30" t="s">
        <v>82</v>
      </c>
      <c r="G77" s="32">
        <v>4</v>
      </c>
      <c r="H77" s="31" t="s">
        <v>18</v>
      </c>
      <c r="I77" s="90">
        <f>+K77*0.166666666666667</f>
        <v>3333.3333333333399</v>
      </c>
      <c r="J77" s="29">
        <f>+K77*0.833333333333333</f>
        <v>16666.666666666661</v>
      </c>
      <c r="K77" s="89">
        <f>+OWP_Revisi!K66</f>
        <v>20000</v>
      </c>
      <c r="L77" s="32"/>
      <c r="M77" s="31" t="str">
        <f>+H77</f>
        <v>Laporan</v>
      </c>
      <c r="N77" s="90">
        <f>+P77*0.166666666666667</f>
        <v>0</v>
      </c>
      <c r="O77" s="29">
        <f>+P77*0.833333333333333</f>
        <v>0</v>
      </c>
      <c r="P77" s="89">
        <v>0</v>
      </c>
      <c r="Q77" s="91">
        <v>5000</v>
      </c>
      <c r="R77" s="32"/>
      <c r="S77" s="31" t="str">
        <f>+H77</f>
        <v>Laporan</v>
      </c>
      <c r="T77" s="90">
        <f>+V77*0.166666666666667</f>
        <v>0</v>
      </c>
      <c r="U77" s="29">
        <f>+V77*0.833333333333333</f>
        <v>0</v>
      </c>
      <c r="V77" s="89">
        <v>0</v>
      </c>
      <c r="W77" s="93"/>
      <c r="X77" s="87"/>
      <c r="Y77" s="87"/>
      <c r="Z77" s="92"/>
      <c r="AA77" s="33"/>
      <c r="AB77" s="62"/>
    </row>
    <row r="78" spans="1:28" x14ac:dyDescent="0.15">
      <c r="A78" s="4"/>
      <c r="B78" s="4"/>
      <c r="C78" s="91"/>
      <c r="D78" s="41"/>
      <c r="E78" s="4" t="s">
        <v>17</v>
      </c>
      <c r="F78" s="30"/>
      <c r="G78" s="32"/>
      <c r="H78" s="31"/>
      <c r="I78" s="91"/>
      <c r="J78" s="34"/>
      <c r="K78" s="94"/>
      <c r="L78" s="32"/>
      <c r="M78" s="31"/>
      <c r="N78" s="91"/>
      <c r="O78" s="34"/>
      <c r="P78" s="94"/>
      <c r="Q78" s="91"/>
      <c r="R78" s="32"/>
      <c r="S78" s="31"/>
      <c r="T78" s="91"/>
      <c r="U78" s="34"/>
      <c r="V78" s="94"/>
      <c r="W78" s="93"/>
      <c r="X78" s="87"/>
      <c r="Y78" s="87"/>
      <c r="Z78" s="92"/>
      <c r="AA78" s="33"/>
      <c r="AB78" s="62"/>
    </row>
    <row r="79" spans="1:28" x14ac:dyDescent="0.15">
      <c r="A79" s="4"/>
      <c r="B79" s="4"/>
      <c r="C79" s="91"/>
      <c r="D79" s="41"/>
      <c r="E79" s="4" t="s">
        <v>28</v>
      </c>
      <c r="F79" s="30"/>
      <c r="G79" s="32"/>
      <c r="H79" s="31"/>
      <c r="I79" s="91"/>
      <c r="J79" s="34"/>
      <c r="K79" s="94"/>
      <c r="L79" s="32"/>
      <c r="M79" s="31"/>
      <c r="N79" s="91"/>
      <c r="O79" s="34"/>
      <c r="P79" s="94"/>
      <c r="Q79" s="91"/>
      <c r="R79" s="32"/>
      <c r="S79" s="31"/>
      <c r="T79" s="91"/>
      <c r="U79" s="34"/>
      <c r="V79" s="94"/>
      <c r="W79" s="93"/>
      <c r="X79" s="87"/>
      <c r="Y79" s="87"/>
      <c r="Z79" s="92"/>
      <c r="AA79" s="33"/>
      <c r="AB79" s="62"/>
    </row>
    <row r="80" spans="1:28" x14ac:dyDescent="0.15">
      <c r="A80" s="4">
        <v>6</v>
      </c>
      <c r="B80" s="4" t="s">
        <v>16</v>
      </c>
      <c r="C80" s="91" t="s">
        <v>15</v>
      </c>
      <c r="D80" s="41" t="str">
        <f>+[4]OWP!D112</f>
        <v>Kab.PW.Offc</v>
      </c>
      <c r="E80" s="4"/>
      <c r="F80" s="30" t="s">
        <v>81</v>
      </c>
      <c r="G80" s="32">
        <v>7</v>
      </c>
      <c r="H80" s="31" t="s">
        <v>14</v>
      </c>
      <c r="I80" s="90">
        <f>+K80*0.166666666666667</f>
        <v>1984000.000000004</v>
      </c>
      <c r="J80" s="29">
        <f>+K80*0.833333333333333</f>
        <v>9919999.9999999963</v>
      </c>
      <c r="K80" s="89">
        <f>+OWP_Revisi!K68</f>
        <v>11904000</v>
      </c>
      <c r="L80" s="32"/>
      <c r="M80" s="31" t="str">
        <f>+H80</f>
        <v>Dokumen</v>
      </c>
      <c r="N80" s="90">
        <f>+P80*0.166666666666667</f>
        <v>0</v>
      </c>
      <c r="O80" s="29">
        <f>+P80*0.833333333333333</f>
        <v>0</v>
      </c>
      <c r="P80" s="89">
        <v>0</v>
      </c>
      <c r="Q80" s="91">
        <v>12000</v>
      </c>
      <c r="R80" s="32"/>
      <c r="S80" s="31" t="str">
        <f>+H80</f>
        <v>Dokumen</v>
      </c>
      <c r="T80" s="90">
        <f>+V80*0.166666666666667</f>
        <v>0</v>
      </c>
      <c r="U80" s="29">
        <f>+V80*0.833333333333333</f>
        <v>0</v>
      </c>
      <c r="V80" s="89">
        <v>0</v>
      </c>
      <c r="W80" s="88"/>
      <c r="X80" s="87"/>
      <c r="Y80" s="87"/>
      <c r="Z80" s="86"/>
      <c r="AA80" s="33"/>
      <c r="AB80" s="62"/>
    </row>
    <row r="81" spans="1:28" ht="13" thickBot="1" x14ac:dyDescent="0.2">
      <c r="A81" s="4">
        <v>0</v>
      </c>
      <c r="B81" s="4">
        <v>0</v>
      </c>
      <c r="C81" s="85" t="s">
        <v>15</v>
      </c>
      <c r="D81" s="84" t="str">
        <f>+[4]OWP!D113</f>
        <v>Kab.PW.Offc</v>
      </c>
      <c r="E81" s="24"/>
      <c r="F81" s="23" t="s">
        <v>78</v>
      </c>
      <c r="G81" s="22">
        <v>7</v>
      </c>
      <c r="H81" s="21" t="s">
        <v>14</v>
      </c>
      <c r="I81" s="77">
        <f>+K81*0.166666666666667</f>
        <v>342110.35642388923</v>
      </c>
      <c r="J81" s="75">
        <f>+K81*0.833333333333333</f>
        <v>1710551.7821194422</v>
      </c>
      <c r="K81" s="84">
        <f>+OWP_Revisi!K69</f>
        <v>2052662.1385433313</v>
      </c>
      <c r="L81" s="22"/>
      <c r="M81" s="21" t="str">
        <f>+H81</f>
        <v>Dokumen</v>
      </c>
      <c r="N81" s="77">
        <f>+P81*0.166666666666667</f>
        <v>0</v>
      </c>
      <c r="O81" s="75">
        <f>+P81*0.833333333333333</f>
        <v>0</v>
      </c>
      <c r="P81" s="84">
        <v>0</v>
      </c>
      <c r="Q81" s="85">
        <v>345085</v>
      </c>
      <c r="R81" s="22"/>
      <c r="S81" s="21" t="str">
        <f>+H81</f>
        <v>Dokumen</v>
      </c>
      <c r="T81" s="77">
        <f>+V81*0.166666666666667</f>
        <v>0</v>
      </c>
      <c r="U81" s="75">
        <f>+V81*0.833333333333333</f>
        <v>0</v>
      </c>
      <c r="V81" s="84">
        <v>0</v>
      </c>
      <c r="W81" s="83"/>
      <c r="X81" s="82"/>
      <c r="Y81" s="82"/>
      <c r="Z81" s="81"/>
      <c r="AA81" s="20"/>
      <c r="AB81" s="62"/>
    </row>
    <row r="82" spans="1:28" ht="14" thickTop="1" thickBot="1" x14ac:dyDescent="0.2">
      <c r="A82" s="4"/>
      <c r="B82" s="4"/>
      <c r="C82" s="80"/>
      <c r="D82" s="79"/>
      <c r="E82" s="79"/>
      <c r="F82" s="78"/>
      <c r="G82" s="52"/>
      <c r="H82" s="54"/>
      <c r="I82" s="76">
        <f>SUM(I50:I81)</f>
        <v>2552077.51741964</v>
      </c>
      <c r="J82" s="75">
        <f>SUM(J50:J81)</f>
        <v>12760387.58709817</v>
      </c>
      <c r="K82" s="74">
        <f>SUM(K50:K81)</f>
        <v>15312465.10451781</v>
      </c>
      <c r="L82" s="52"/>
      <c r="M82" s="54"/>
      <c r="N82" s="76">
        <f>SUM(N50:N81)</f>
        <v>0</v>
      </c>
      <c r="O82" s="75">
        <f>SUM(O50:O81)</f>
        <v>0</v>
      </c>
      <c r="P82" s="74">
        <f>SUM(P50:P81)</f>
        <v>0</v>
      </c>
      <c r="Q82" s="77"/>
      <c r="R82" s="52"/>
      <c r="S82" s="54"/>
      <c r="T82" s="76">
        <f>SUM(T50:T81)</f>
        <v>0</v>
      </c>
      <c r="U82" s="75">
        <f>SUM(U50:U81)</f>
        <v>0</v>
      </c>
      <c r="V82" s="74">
        <f>SUM(V50:V81)</f>
        <v>0</v>
      </c>
      <c r="W82" s="73"/>
      <c r="X82" s="72"/>
      <c r="Y82" s="72"/>
      <c r="Z82" s="71"/>
      <c r="AA82" s="53"/>
      <c r="AB82" s="62"/>
    </row>
    <row r="83" spans="1:28" ht="13" thickTop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2"/>
    </row>
    <row r="84" spans="1:28" ht="3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62"/>
    </row>
    <row r="85" spans="1:28" hidden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2"/>
    </row>
    <row r="86" spans="1:28" ht="2.25" hidden="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62"/>
    </row>
    <row r="87" spans="1:28" hidden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2"/>
    </row>
    <row r="88" spans="1:28" hidden="1" x14ac:dyDescent="0.15">
      <c r="A88" s="6">
        <v>1</v>
      </c>
      <c r="B88" s="7" t="s">
        <v>11</v>
      </c>
      <c r="C88" s="4"/>
      <c r="D88" s="66" t="e">
        <f>SUMIF(D$6:D$81,B88,(#REF!))</f>
        <v>#REF!</v>
      </c>
      <c r="E88" s="4"/>
      <c r="F88" s="4"/>
      <c r="G88" s="4"/>
      <c r="H88" s="4"/>
      <c r="I88" s="4"/>
      <c r="J88" s="4"/>
      <c r="K88" s="70">
        <v>26857608.602080908</v>
      </c>
      <c r="L88" s="4"/>
      <c r="M88" s="4"/>
      <c r="N88" s="4"/>
      <c r="O88" s="4"/>
      <c r="P88" s="4"/>
      <c r="Q88" s="4" t="s">
        <v>80</v>
      </c>
      <c r="R88" s="4"/>
      <c r="S88" s="4"/>
      <c r="T88" s="4"/>
      <c r="U88" s="4"/>
      <c r="V88" s="4"/>
      <c r="W88" s="4" t="s">
        <v>79</v>
      </c>
      <c r="X88" s="4" t="s">
        <v>78</v>
      </c>
      <c r="Y88" s="4"/>
      <c r="Z88" s="1" t="s">
        <v>77</v>
      </c>
      <c r="AA88" s="4"/>
      <c r="AB88" s="62"/>
    </row>
    <row r="89" spans="1:28" hidden="1" x14ac:dyDescent="0.15">
      <c r="A89" s="6">
        <v>2</v>
      </c>
      <c r="B89" s="7" t="s">
        <v>9</v>
      </c>
      <c r="C89" s="4"/>
      <c r="D89" s="66" t="e">
        <f>SUMIF(D$6:D$81,B89,(#REF!))</f>
        <v>#REF!</v>
      </c>
      <c r="E89" s="4"/>
      <c r="F89" s="4">
        <f t="shared" ref="F89:F94" si="0">+Q89*G89</f>
        <v>1540000</v>
      </c>
      <c r="G89" s="4">
        <v>22</v>
      </c>
      <c r="H89" s="4" t="s">
        <v>75</v>
      </c>
      <c r="I89" s="4"/>
      <c r="J89" s="4"/>
      <c r="K89" s="38">
        <f>+K97-K88</f>
        <v>-26857608.602080908</v>
      </c>
      <c r="L89" s="38"/>
      <c r="M89" s="38"/>
      <c r="N89" s="38"/>
      <c r="O89" s="38"/>
      <c r="P89" s="38"/>
      <c r="Q89" s="38">
        <f>14*5000</f>
        <v>70000</v>
      </c>
      <c r="R89" s="38"/>
      <c r="S89" s="4"/>
      <c r="T89" s="4"/>
      <c r="U89" s="4"/>
      <c r="V89" s="38"/>
      <c r="W89" s="4">
        <v>40000</v>
      </c>
      <c r="X89" s="69">
        <v>52</v>
      </c>
      <c r="Y89" s="4" t="s">
        <v>76</v>
      </c>
      <c r="Z89" s="68">
        <v>0</v>
      </c>
      <c r="AA89" s="38"/>
      <c r="AB89" s="62"/>
    </row>
    <row r="90" spans="1:28" hidden="1" x14ac:dyDescent="0.15">
      <c r="A90" s="6">
        <v>3</v>
      </c>
      <c r="B90" s="7" t="s">
        <v>8</v>
      </c>
      <c r="C90" s="4"/>
      <c r="D90" s="66" t="e">
        <f>SUMIF(D$6:D$81,B90,(#REF!))</f>
        <v>#REF!</v>
      </c>
      <c r="E90" s="4"/>
      <c r="F90" s="4">
        <f t="shared" si="0"/>
        <v>180000</v>
      </c>
      <c r="G90" s="1">
        <v>3</v>
      </c>
      <c r="H90" s="4" t="s">
        <v>75</v>
      </c>
      <c r="I90" s="4"/>
      <c r="J90" s="4"/>
      <c r="L90" s="38"/>
      <c r="M90" s="38"/>
      <c r="N90" s="38"/>
      <c r="O90" s="38"/>
      <c r="P90" s="38"/>
      <c r="Q90" s="38">
        <f>12*5000</f>
        <v>60000</v>
      </c>
      <c r="R90" s="38"/>
      <c r="S90" s="4"/>
      <c r="T90" s="4"/>
      <c r="U90" s="4"/>
      <c r="V90" s="38"/>
      <c r="W90" s="4">
        <v>30000</v>
      </c>
      <c r="X90" s="4"/>
      <c r="Y90" s="4"/>
      <c r="AA90" s="38"/>
      <c r="AB90" s="62"/>
    </row>
    <row r="91" spans="1:28" hidden="1" x14ac:dyDescent="0.15">
      <c r="A91" s="6">
        <v>4</v>
      </c>
      <c r="B91" s="7" t="s">
        <v>7</v>
      </c>
      <c r="C91" s="4"/>
      <c r="D91" s="66" t="e">
        <f>SUMIF(D$6:D$81,B91,(#REF!))</f>
        <v>#REF!</v>
      </c>
      <c r="E91" s="4"/>
      <c r="F91" s="4">
        <f t="shared" si="0"/>
        <v>990000</v>
      </c>
      <c r="G91" s="38">
        <v>18</v>
      </c>
      <c r="H91" s="4" t="s">
        <v>75</v>
      </c>
      <c r="I91" s="4"/>
      <c r="J91" s="4"/>
      <c r="L91" s="38"/>
      <c r="M91" s="38"/>
      <c r="N91" s="38"/>
      <c r="O91" s="38"/>
      <c r="P91" s="38"/>
      <c r="Q91" s="38">
        <f>11*5000</f>
        <v>55000</v>
      </c>
      <c r="R91" s="38"/>
      <c r="S91" s="4"/>
      <c r="T91" s="4"/>
      <c r="U91" s="4"/>
      <c r="V91" s="38"/>
      <c r="W91" s="4"/>
      <c r="X91" s="4"/>
      <c r="Y91" s="4"/>
      <c r="AA91" s="38"/>
      <c r="AB91" s="62"/>
    </row>
    <row r="92" spans="1:28" hidden="1" x14ac:dyDescent="0.15">
      <c r="A92" s="6">
        <v>5</v>
      </c>
      <c r="B92" s="5" t="s">
        <v>6</v>
      </c>
      <c r="C92" s="4"/>
      <c r="D92" s="66" t="e">
        <f>SUMIF(D$6:D$81,B92,(#REF!))</f>
        <v>#REF!</v>
      </c>
      <c r="E92" s="4"/>
      <c r="F92" s="4">
        <f t="shared" si="0"/>
        <v>225000</v>
      </c>
      <c r="G92" s="38">
        <v>5</v>
      </c>
      <c r="H92" s="4" t="s">
        <v>75</v>
      </c>
      <c r="I92" s="4"/>
      <c r="J92" s="4"/>
      <c r="L92" s="67"/>
      <c r="M92" s="67"/>
      <c r="N92" s="67"/>
      <c r="O92" s="67"/>
      <c r="P92" s="67"/>
      <c r="Q92" s="67">
        <f>9*5000</f>
        <v>45000</v>
      </c>
      <c r="R92" s="67"/>
      <c r="S92" s="4"/>
      <c r="T92" s="4"/>
      <c r="U92" s="4"/>
      <c r="V92" s="67"/>
      <c r="W92" s="4"/>
      <c r="X92" s="4"/>
      <c r="Y92" s="4"/>
      <c r="AA92" s="67"/>
      <c r="AB92" s="62"/>
    </row>
    <row r="93" spans="1:28" hidden="1" x14ac:dyDescent="0.15">
      <c r="A93" s="6">
        <v>6</v>
      </c>
      <c r="B93" s="5" t="s">
        <v>5</v>
      </c>
      <c r="C93" s="4"/>
      <c r="D93" s="66" t="e">
        <f>SUMIF(D$6:D$81,B93,(#REF!))</f>
        <v>#REF!</v>
      </c>
      <c r="E93" s="4"/>
      <c r="F93" s="4">
        <f t="shared" si="0"/>
        <v>440000</v>
      </c>
      <c r="G93" s="1">
        <v>11</v>
      </c>
      <c r="H93" s="4" t="s">
        <v>75</v>
      </c>
      <c r="I93" s="4"/>
      <c r="J93" s="4"/>
      <c r="L93" s="38"/>
      <c r="M93" s="38"/>
      <c r="N93" s="38"/>
      <c r="O93" s="38"/>
      <c r="P93" s="38"/>
      <c r="Q93" s="38">
        <f>8*5000</f>
        <v>40000</v>
      </c>
      <c r="R93" s="38"/>
      <c r="S93" s="4"/>
      <c r="T93" s="4"/>
      <c r="U93" s="4"/>
      <c r="V93" s="38"/>
      <c r="W93" s="4"/>
      <c r="X93" s="4"/>
      <c r="Y93" s="4"/>
      <c r="AA93" s="38"/>
      <c r="AB93" s="62"/>
    </row>
    <row r="94" spans="1:28" hidden="1" x14ac:dyDescent="0.15">
      <c r="A94" s="6">
        <v>7</v>
      </c>
      <c r="B94" s="5" t="s">
        <v>4</v>
      </c>
      <c r="C94" s="4"/>
      <c r="D94" s="66" t="e">
        <f>SUMIF(D$6:D$81,B94,(#REF!))</f>
        <v>#REF!</v>
      </c>
      <c r="E94" s="4"/>
      <c r="F94" s="4">
        <f t="shared" si="0"/>
        <v>450000</v>
      </c>
      <c r="G94" s="1">
        <v>15</v>
      </c>
      <c r="H94" s="4" t="s">
        <v>75</v>
      </c>
      <c r="I94" s="4"/>
      <c r="J94" s="4"/>
      <c r="L94" s="38"/>
      <c r="M94" s="38"/>
      <c r="N94" s="38"/>
      <c r="O94" s="38"/>
      <c r="P94" s="38"/>
      <c r="Q94" s="38">
        <f>6*5000</f>
        <v>30000</v>
      </c>
      <c r="R94" s="38"/>
      <c r="S94" s="4"/>
      <c r="T94" s="4"/>
      <c r="U94" s="4"/>
      <c r="V94" s="38"/>
      <c r="W94" s="4"/>
      <c r="X94" s="4"/>
      <c r="Y94" s="4"/>
      <c r="AA94" s="38"/>
      <c r="AB94" s="62"/>
    </row>
    <row r="95" spans="1:28" hidden="1" x14ac:dyDescent="0.15">
      <c r="A95" s="4"/>
      <c r="B95" s="4"/>
      <c r="C95" s="4"/>
      <c r="D95" s="4"/>
      <c r="E95" s="4"/>
      <c r="F95" s="63" t="s">
        <v>74</v>
      </c>
      <c r="G95" s="63"/>
      <c r="H95" s="63"/>
      <c r="I95" s="63"/>
      <c r="J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5">
        <v>0.3</v>
      </c>
      <c r="Y95" s="63" t="s">
        <v>73</v>
      </c>
      <c r="Z95" s="64"/>
      <c r="AA95" s="63"/>
      <c r="AB95" s="62"/>
    </row>
    <row r="96" spans="1:28" hidden="1" x14ac:dyDescent="0.15">
      <c r="A96" s="4"/>
      <c r="B96" s="4"/>
      <c r="C96" s="4"/>
      <c r="D96" s="4"/>
      <c r="E96" s="4"/>
      <c r="F96" s="63" t="s">
        <v>72</v>
      </c>
      <c r="G96" s="63"/>
      <c r="H96" s="63"/>
      <c r="I96" s="63"/>
      <c r="J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5">
        <v>0.25</v>
      </c>
      <c r="Y96" s="63" t="s">
        <v>71</v>
      </c>
      <c r="Z96" s="64"/>
      <c r="AA96" s="63"/>
      <c r="AB96" s="62"/>
    </row>
    <row r="97" spans="1:28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62"/>
    </row>
    <row r="98" spans="1:28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62"/>
    </row>
    <row r="99" spans="1:28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62"/>
    </row>
    <row r="100" spans="1:28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39"/>
    </row>
    <row r="101" spans="1:28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39"/>
    </row>
    <row r="102" spans="1:28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39"/>
    </row>
    <row r="103" spans="1:28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39"/>
    </row>
    <row r="104" spans="1:28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39"/>
    </row>
    <row r="105" spans="1:28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39"/>
    </row>
    <row r="106" spans="1:28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39"/>
    </row>
    <row r="107" spans="1:28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39"/>
    </row>
    <row r="108" spans="1:28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39"/>
    </row>
    <row r="109" spans="1:28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39"/>
    </row>
    <row r="110" spans="1:28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39"/>
    </row>
    <row r="111" spans="1:28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39"/>
    </row>
    <row r="112" spans="1:28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39"/>
    </row>
    <row r="113" spans="1:28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39"/>
    </row>
    <row r="114" spans="1:28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39"/>
    </row>
    <row r="115" spans="1:28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39"/>
    </row>
    <row r="116" spans="1:28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39"/>
    </row>
    <row r="117" spans="1:28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39"/>
    </row>
    <row r="118" spans="1:28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39"/>
    </row>
    <row r="119" spans="1:28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39"/>
    </row>
    <row r="120" spans="1:28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39"/>
    </row>
    <row r="121" spans="1:28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39"/>
    </row>
    <row r="122" spans="1:28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39"/>
    </row>
    <row r="123" spans="1:28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39"/>
    </row>
    <row r="124" spans="1:28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39"/>
    </row>
    <row r="125" spans="1:28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39"/>
    </row>
    <row r="126" spans="1:28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39"/>
    </row>
    <row r="127" spans="1:28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39"/>
    </row>
    <row r="128" spans="1:28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39"/>
    </row>
    <row r="129" spans="1:28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39"/>
    </row>
    <row r="130" spans="1:28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39"/>
    </row>
    <row r="131" spans="1:28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39"/>
    </row>
    <row r="132" spans="1:28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39"/>
    </row>
    <row r="133" spans="1:28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39"/>
    </row>
    <row r="134" spans="1:28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39"/>
    </row>
    <row r="135" spans="1:28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39"/>
    </row>
    <row r="136" spans="1:28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39"/>
    </row>
    <row r="137" spans="1:28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39"/>
    </row>
    <row r="138" spans="1:28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39"/>
    </row>
    <row r="139" spans="1:28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39"/>
    </row>
    <row r="140" spans="1:28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39"/>
    </row>
    <row r="141" spans="1:28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39"/>
    </row>
    <row r="142" spans="1:28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39"/>
    </row>
    <row r="143" spans="1:28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39"/>
    </row>
    <row r="144" spans="1:28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39"/>
    </row>
    <row r="145" spans="1:28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39"/>
    </row>
    <row r="146" spans="1:28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39"/>
    </row>
    <row r="147" spans="1:28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39"/>
    </row>
    <row r="148" spans="1:28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39"/>
    </row>
    <row r="149" spans="1:28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39"/>
    </row>
    <row r="150" spans="1:28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39"/>
    </row>
    <row r="151" spans="1:28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39"/>
    </row>
    <row r="152" spans="1:28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39"/>
    </row>
    <row r="153" spans="1:28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39"/>
    </row>
    <row r="154" spans="1:28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39"/>
    </row>
    <row r="155" spans="1:28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39"/>
    </row>
    <row r="156" spans="1:28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39"/>
    </row>
    <row r="157" spans="1:28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39"/>
    </row>
    <row r="158" spans="1:28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39"/>
    </row>
    <row r="159" spans="1:28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39"/>
    </row>
    <row r="160" spans="1:28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39"/>
    </row>
    <row r="161" spans="1:28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39"/>
    </row>
    <row r="162" spans="1:28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39"/>
    </row>
    <row r="163" spans="1:28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39"/>
    </row>
    <row r="164" spans="1:28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39"/>
    </row>
    <row r="165" spans="1:28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39"/>
    </row>
    <row r="166" spans="1:28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AA166" s="4"/>
      <c r="AB166" s="39"/>
    </row>
    <row r="167" spans="1:28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AA167" s="4"/>
      <c r="AB167" s="39"/>
    </row>
    <row r="168" spans="1:28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AA168" s="4"/>
      <c r="AB168" s="39"/>
    </row>
    <row r="169" spans="1:28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A169" s="4"/>
      <c r="AB169" s="39"/>
    </row>
    <row r="170" spans="1:28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AA170" s="4"/>
      <c r="AB170" s="39"/>
    </row>
    <row r="171" spans="1:28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A171" s="4"/>
      <c r="AB171" s="39"/>
    </row>
    <row r="172" spans="1:28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AA172" s="4"/>
      <c r="AB172" s="39"/>
    </row>
    <row r="173" spans="1:28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AA173" s="4"/>
      <c r="AB173" s="39"/>
    </row>
    <row r="174" spans="1:28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AA174" s="4"/>
      <c r="AB174" s="39"/>
    </row>
    <row r="175" spans="1:28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AA175" s="4"/>
      <c r="AB175" s="39"/>
    </row>
    <row r="176" spans="1:28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AA176" s="4"/>
      <c r="AB176" s="39"/>
    </row>
    <row r="177" spans="1:28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A177" s="4"/>
      <c r="AB177" s="39"/>
    </row>
  </sheetData>
  <mergeCells count="52">
    <mergeCell ref="E49:F49"/>
    <mergeCell ref="G49:H49"/>
    <mergeCell ref="L49:M49"/>
    <mergeCell ref="R49:S49"/>
    <mergeCell ref="W49:Z49"/>
    <mergeCell ref="T47:V47"/>
    <mergeCell ref="C44:AA44"/>
    <mergeCell ref="C45:AA45"/>
    <mergeCell ref="C46:C48"/>
    <mergeCell ref="D46:D48"/>
    <mergeCell ref="E46:F48"/>
    <mergeCell ref="G46:K46"/>
    <mergeCell ref="L46:P46"/>
    <mergeCell ref="R46:V46"/>
    <mergeCell ref="W46:Z47"/>
    <mergeCell ref="AA46:AA48"/>
    <mergeCell ref="G47:H48"/>
    <mergeCell ref="I47:K47"/>
    <mergeCell ref="L47:M48"/>
    <mergeCell ref="N47:P47"/>
    <mergeCell ref="R47:S48"/>
    <mergeCell ref="C43:AA43"/>
    <mergeCell ref="I10:K10"/>
    <mergeCell ref="L10:M11"/>
    <mergeCell ref="N10:P10"/>
    <mergeCell ref="R10:S11"/>
    <mergeCell ref="T10:V10"/>
    <mergeCell ref="E12:F12"/>
    <mergeCell ref="G12:H12"/>
    <mergeCell ref="L12:M12"/>
    <mergeCell ref="R12:S12"/>
    <mergeCell ref="W12:Z12"/>
    <mergeCell ref="C39:AA39"/>
    <mergeCell ref="C40:AA40"/>
    <mergeCell ref="C41:AA41"/>
    <mergeCell ref="C42:AA42"/>
    <mergeCell ref="C8:AA8"/>
    <mergeCell ref="C9:C11"/>
    <mergeCell ref="D9:D11"/>
    <mergeCell ref="E9:F11"/>
    <mergeCell ref="G9:K9"/>
    <mergeCell ref="L9:P9"/>
    <mergeCell ref="R9:V9"/>
    <mergeCell ref="W9:Z10"/>
    <mergeCell ref="AA9:AA11"/>
    <mergeCell ref="G10:H11"/>
    <mergeCell ref="C7:AA7"/>
    <mergeCell ref="C2:AA2"/>
    <mergeCell ref="C3:AA3"/>
    <mergeCell ref="C4:AA4"/>
    <mergeCell ref="C5:AA5"/>
    <mergeCell ref="C6:AA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37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OWP_Revisi</vt:lpstr>
      <vt:lpstr>AWP_Revisi</vt:lpstr>
      <vt:lpstr>AWP_19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Mamad</dc:creator>
  <cp:lastModifiedBy>Microsoft Office User</cp:lastModifiedBy>
  <dcterms:created xsi:type="dcterms:W3CDTF">2018-05-23T23:10:15Z</dcterms:created>
  <dcterms:modified xsi:type="dcterms:W3CDTF">2018-05-25T09:59:48Z</dcterms:modified>
</cp:coreProperties>
</file>