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E:\titip pa ahmad\Proffesional\IRRIGATION\3_IPDMIP\01-NPMU_All\OnGranting\Format AWP 2019\"/>
    </mc:Choice>
  </mc:AlternateContent>
  <bookViews>
    <workbookView xWindow="0" yWindow="0" windowWidth="20490" windowHeight="9195" activeTab="2"/>
  </bookViews>
  <sheets>
    <sheet name="OWP_Revisi" sheetId="7" r:id="rId1"/>
    <sheet name="AWP_Revisi" sheetId="8" r:id="rId2"/>
    <sheet name="AWP_2019" sheetId="9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sisten">'[1]General Schedule'!$C$66</definedName>
    <definedName name="Asisten_Utama">'[1]General Schedule'!$C$65</definedName>
    <definedName name="DTL">'[1]General Schedule'!$C$59</definedName>
    <definedName name="HargaModernisasi">[2]Rehab_Pusat!$E$67</definedName>
    <definedName name="HargaPusat" localSheetId="2">'[3]DI Pusat'!$E$56</definedName>
    <definedName name="HargaPusat" localSheetId="1">'[3]DI Pusat'!$E$56</definedName>
    <definedName name="HargaPusat">[2]Rehab_Pusat!$E$66</definedName>
    <definedName name="Kab.1" localSheetId="2">[4]AREA!$C$5</definedName>
    <definedName name="Kab.1" localSheetId="1">[4]AREA!$C$5</definedName>
    <definedName name="Kab.1">[5]AREA!$C$5</definedName>
    <definedName name="Kab.10" localSheetId="2">[4]AREA!$C$14</definedName>
    <definedName name="Kab.10" localSheetId="1">[4]AREA!$C$14</definedName>
    <definedName name="Kab.10">[5]AREA!$C$14</definedName>
    <definedName name="Kab.11" localSheetId="2">[4]AREA!$C$15</definedName>
    <definedName name="Kab.11" localSheetId="1">[4]AREA!$C$15</definedName>
    <definedName name="Kab.11">[5]AREA!$C$15</definedName>
    <definedName name="Kab.12" localSheetId="2">[4]AREA!$C$16</definedName>
    <definedName name="Kab.12" localSheetId="1">[4]AREA!$C$16</definedName>
    <definedName name="Kab.12">[5]AREA!$C$16</definedName>
    <definedName name="Kab.13" localSheetId="2">[4]AREA!$C$17</definedName>
    <definedName name="Kab.13" localSheetId="1">[4]AREA!$C$17</definedName>
    <definedName name="Kab.13">[5]AREA!$C$17</definedName>
    <definedName name="Kab.14" localSheetId="2">[4]AREA!$C$18</definedName>
    <definedName name="Kab.14" localSheetId="1">[4]AREA!$C$18</definedName>
    <definedName name="Kab.14">[5]AREA!$C$18</definedName>
    <definedName name="Kab.15" localSheetId="2">[4]AREA!$C$19</definedName>
    <definedName name="Kab.15" localSheetId="1">[4]AREA!$C$19</definedName>
    <definedName name="Kab.15">[5]AREA!$C$19</definedName>
    <definedName name="Kab.16" localSheetId="2">[4]AREA!$C$20</definedName>
    <definedName name="Kab.16" localSheetId="1">[4]AREA!$C$20</definedName>
    <definedName name="Kab.16">[5]AREA!$C$20</definedName>
    <definedName name="Kab.17" localSheetId="2">[4]AREA!$C$21</definedName>
    <definedName name="Kab.17" localSheetId="1">[4]AREA!$C$21</definedName>
    <definedName name="Kab.17">[5]AREA!$C$21</definedName>
    <definedName name="Kab.18" localSheetId="2">[4]AREA!$C$22</definedName>
    <definedName name="Kab.18" localSheetId="1">[4]AREA!$C$22</definedName>
    <definedName name="Kab.18">[5]AREA!$C$22</definedName>
    <definedName name="Kab.19" localSheetId="2">[4]AREA!$C$23</definedName>
    <definedName name="Kab.19" localSheetId="1">[4]AREA!$C$23</definedName>
    <definedName name="Kab.19">[5]AREA!$C$23</definedName>
    <definedName name="Kab.2" localSheetId="2">[4]AREA!$C$6</definedName>
    <definedName name="Kab.2" localSheetId="1">[4]AREA!$C$6</definedName>
    <definedName name="Kab.2">[5]AREA!$C$6</definedName>
    <definedName name="Kab.20" localSheetId="2">[4]AREA!$C$24</definedName>
    <definedName name="Kab.20" localSheetId="1">[4]AREA!$C$24</definedName>
    <definedName name="Kab.20">[5]AREA!$C$24</definedName>
    <definedName name="Kab.21" localSheetId="2">[4]AREA!$C$25</definedName>
    <definedName name="Kab.21" localSheetId="1">[4]AREA!$C$25</definedName>
    <definedName name="Kab.21">[5]AREA!$C$25</definedName>
    <definedName name="Kab.22" localSheetId="2">[4]AREA!$C$26</definedName>
    <definedName name="Kab.22" localSheetId="1">[4]AREA!$C$26</definedName>
    <definedName name="Kab.22">[5]AREA!$C$26</definedName>
    <definedName name="Kab.23" localSheetId="2">[4]AREA!$C$27</definedName>
    <definedName name="Kab.23" localSheetId="1">[4]AREA!$C$27</definedName>
    <definedName name="Kab.23">[5]AREA!$C$27</definedName>
    <definedName name="Kab.24" localSheetId="2">[4]AREA!$C$28</definedName>
    <definedName name="Kab.24" localSheetId="1">[4]AREA!$C$28</definedName>
    <definedName name="Kab.24">[5]AREA!$C$28</definedName>
    <definedName name="Kab.25" localSheetId="2">[4]AREA!$C$29</definedName>
    <definedName name="Kab.25" localSheetId="1">[4]AREA!$C$29</definedName>
    <definedName name="Kab.25">[5]AREA!$C$29</definedName>
    <definedName name="Kab.26" localSheetId="2">[4]AREA!$C$30</definedName>
    <definedName name="Kab.26" localSheetId="1">[4]AREA!$C$30</definedName>
    <definedName name="Kab.26">[5]AREA!$C$30</definedName>
    <definedName name="Kab.27" localSheetId="2">[4]AREA!$C$31</definedName>
    <definedName name="Kab.27" localSheetId="1">[4]AREA!$C$31</definedName>
    <definedName name="Kab.27">[5]AREA!$C$31</definedName>
    <definedName name="Kab.28" localSheetId="2">[4]AREA!$C$32</definedName>
    <definedName name="Kab.28" localSheetId="1">[4]AREA!$C$32</definedName>
    <definedName name="Kab.28">[5]AREA!$C$32</definedName>
    <definedName name="Kab.29" localSheetId="2">[4]AREA!$C$33</definedName>
    <definedName name="Kab.29" localSheetId="1">[4]AREA!$C$33</definedName>
    <definedName name="Kab.29">[5]AREA!$C$33</definedName>
    <definedName name="Kab.3" localSheetId="2">[4]AREA!$C$7</definedName>
    <definedName name="Kab.3" localSheetId="1">[4]AREA!$C$7</definedName>
    <definedName name="Kab.3">[5]AREA!$C$7</definedName>
    <definedName name="Kab.30" localSheetId="2">[4]AREA!$C$34</definedName>
    <definedName name="Kab.30" localSheetId="1">[4]AREA!$C$34</definedName>
    <definedName name="Kab.30">[5]AREA!$C$34</definedName>
    <definedName name="Kab.31" localSheetId="2">[4]AREA!$C$35</definedName>
    <definedName name="Kab.31" localSheetId="1">[4]AREA!$C$35</definedName>
    <definedName name="Kab.31">[5]AREA!$C$35</definedName>
    <definedName name="Kab.32" localSheetId="2">[4]AREA!$C$36</definedName>
    <definedName name="Kab.32" localSheetId="1">[4]AREA!$C$36</definedName>
    <definedName name="Kab.32">[5]AREA!$C$36</definedName>
    <definedName name="Kab.33" localSheetId="2">[4]AREA!$C$37</definedName>
    <definedName name="Kab.33" localSheetId="1">[4]AREA!$C$37</definedName>
    <definedName name="Kab.33">[5]AREA!$C$37</definedName>
    <definedName name="Kab.34" localSheetId="2">[4]AREA!$C$38</definedName>
    <definedName name="Kab.34" localSheetId="1">[4]AREA!$C$38</definedName>
    <definedName name="Kab.34">[5]AREA!$C$38</definedName>
    <definedName name="Kab.35" localSheetId="2">[4]AREA!$C$39</definedName>
    <definedName name="Kab.35" localSheetId="1">[4]AREA!$C$39</definedName>
    <definedName name="Kab.35">[5]AREA!$C$39</definedName>
    <definedName name="Kab.36" localSheetId="2">[4]AREA!$C$40</definedName>
    <definedName name="Kab.36" localSheetId="1">[4]AREA!$C$40</definedName>
    <definedName name="Kab.36">[5]AREA!$C$40</definedName>
    <definedName name="Kab.37" localSheetId="2">[4]AREA!$C$41</definedName>
    <definedName name="Kab.37" localSheetId="1">[4]AREA!$C$41</definedName>
    <definedName name="Kab.37">[5]AREA!$C$41</definedName>
    <definedName name="Kab.38" localSheetId="2">[4]AREA!$C$42</definedName>
    <definedName name="Kab.38" localSheetId="1">[4]AREA!$C$42</definedName>
    <definedName name="Kab.38">[5]AREA!$C$42</definedName>
    <definedName name="Kab.39" localSheetId="2">[4]AREA!$C$43</definedName>
    <definedName name="Kab.39" localSheetId="1">[4]AREA!$C$43</definedName>
    <definedName name="Kab.39">[5]AREA!$C$43</definedName>
    <definedName name="Kab.4" localSheetId="2">[4]AREA!$C$8</definedName>
    <definedName name="Kab.4" localSheetId="1">[4]AREA!$C$8</definedName>
    <definedName name="Kab.4">[5]AREA!$C$8</definedName>
    <definedName name="Kab.40" localSheetId="2">[4]AREA!$C$44</definedName>
    <definedName name="Kab.40" localSheetId="1">[4]AREA!$C$44</definedName>
    <definedName name="Kab.40">[5]AREA!$C$44</definedName>
    <definedName name="Kab.41" localSheetId="2">[4]AREA!$C$45</definedName>
    <definedName name="Kab.41" localSheetId="1">[4]AREA!$C$45</definedName>
    <definedName name="Kab.41">[5]AREA!$C$45</definedName>
    <definedName name="Kab.42" localSheetId="2">[4]AREA!$C$46</definedName>
    <definedName name="Kab.42" localSheetId="1">[4]AREA!$C$46</definedName>
    <definedName name="Kab.42">[5]AREA!$C$46</definedName>
    <definedName name="Kab.43" localSheetId="2">[4]AREA!$C$47</definedName>
    <definedName name="Kab.43" localSheetId="1">[4]AREA!$C$47</definedName>
    <definedName name="Kab.43">[5]AREA!$C$47</definedName>
    <definedName name="Kab.44" localSheetId="2">[4]AREA!$C$48</definedName>
    <definedName name="Kab.44" localSheetId="1">[4]AREA!$C$48</definedName>
    <definedName name="Kab.44">[5]AREA!$C$48</definedName>
    <definedName name="Kab.45" localSheetId="2">[4]AREA!$C$49</definedName>
    <definedName name="Kab.45" localSheetId="1">[4]AREA!$C$49</definedName>
    <definedName name="Kab.45">[5]AREA!$C$49</definedName>
    <definedName name="Kab.46" localSheetId="2">[4]AREA!$C$50</definedName>
    <definedName name="Kab.46" localSheetId="1">[4]AREA!$C$50</definedName>
    <definedName name="Kab.46">[5]AREA!$C$50</definedName>
    <definedName name="Kab.47" localSheetId="2">[4]AREA!$C$51</definedName>
    <definedName name="Kab.47" localSheetId="1">[4]AREA!$C$51</definedName>
    <definedName name="Kab.47">[5]AREA!$C$51</definedName>
    <definedName name="Kab.48" localSheetId="2">[4]AREA!$C$52</definedName>
    <definedName name="Kab.48" localSheetId="1">[4]AREA!$C$52</definedName>
    <definedName name="Kab.48">[5]AREA!$C$52</definedName>
    <definedName name="Kab.49" localSheetId="2">[4]AREA!$C$53</definedName>
    <definedName name="Kab.49" localSheetId="1">[4]AREA!$C$53</definedName>
    <definedName name="Kab.49">[5]AREA!$C$53</definedName>
    <definedName name="Kab.5" localSheetId="2">[4]AREA!$C$9</definedName>
    <definedName name="Kab.5" localSheetId="1">[4]AREA!$C$9</definedName>
    <definedName name="Kab.5">[5]AREA!$C$9</definedName>
    <definedName name="Kab.50" localSheetId="2">[4]AREA!$C$54</definedName>
    <definedName name="Kab.50" localSheetId="1">[4]AREA!$C$54</definedName>
    <definedName name="Kab.50">[5]AREA!$C$54</definedName>
    <definedName name="Kab.51" localSheetId="2">[4]AREA!$C$55</definedName>
    <definedName name="Kab.51" localSheetId="1">[4]AREA!$C$55</definedName>
    <definedName name="Kab.51">[5]AREA!$C$55</definedName>
    <definedName name="Kab.52" localSheetId="2">[4]AREA!$C$56</definedName>
    <definedName name="Kab.52" localSheetId="1">[4]AREA!$C$56</definedName>
    <definedName name="Kab.52">[5]AREA!$C$56</definedName>
    <definedName name="Kab.53" localSheetId="2">[4]AREA!$C$57</definedName>
    <definedName name="Kab.53" localSheetId="1">[4]AREA!$C$57</definedName>
    <definedName name="Kab.53">[5]AREA!$C$57</definedName>
    <definedName name="Kab.54" localSheetId="2">[4]AREA!$C$58</definedName>
    <definedName name="Kab.54" localSheetId="1">[4]AREA!$C$58</definedName>
    <definedName name="Kab.54">[5]AREA!$C$58</definedName>
    <definedName name="Kab.55" localSheetId="2">[4]AREA!$C$59</definedName>
    <definedName name="Kab.55" localSheetId="1">[4]AREA!$C$59</definedName>
    <definedName name="Kab.55">[5]AREA!$C$59</definedName>
    <definedName name="Kab.56" localSheetId="2">[4]AREA!$C$60</definedName>
    <definedName name="Kab.56" localSheetId="1">[4]AREA!$C$60</definedName>
    <definedName name="Kab.56">[5]AREA!$C$60</definedName>
    <definedName name="Kab.57" localSheetId="2">[4]AREA!$C$61</definedName>
    <definedName name="Kab.57" localSheetId="1">[4]AREA!$C$61</definedName>
    <definedName name="Kab.57">[5]AREA!$C$61</definedName>
    <definedName name="Kab.58" localSheetId="2">[4]AREA!$C$62</definedName>
    <definedName name="Kab.58" localSheetId="1">[4]AREA!$C$62</definedName>
    <definedName name="Kab.58">[5]AREA!$C$62</definedName>
    <definedName name="Kab.59" localSheetId="2">[4]AREA!$C$63</definedName>
    <definedName name="Kab.59" localSheetId="1">[4]AREA!$C$63</definedName>
    <definedName name="Kab.59">[5]AREA!$C$63</definedName>
    <definedName name="Kab.6" localSheetId="2">[4]AREA!$C$10</definedName>
    <definedName name="Kab.6" localSheetId="1">[4]AREA!$C$10</definedName>
    <definedName name="Kab.6">[5]AREA!$C$10</definedName>
    <definedName name="Kab.60" localSheetId="2">[4]AREA!$C$64</definedName>
    <definedName name="Kab.60" localSheetId="1">[4]AREA!$C$64</definedName>
    <definedName name="Kab.60">[5]AREA!$C$64</definedName>
    <definedName name="Kab.61" localSheetId="2">[4]AREA!$C$65</definedName>
    <definedName name="Kab.61" localSheetId="1">[4]AREA!$C$65</definedName>
    <definedName name="Kab.61">[5]AREA!$C$65</definedName>
    <definedName name="Kab.62" localSheetId="2">[4]AREA!$C$66</definedName>
    <definedName name="Kab.62" localSheetId="1">[4]AREA!$C$66</definedName>
    <definedName name="Kab.62">[5]AREA!$C$66</definedName>
    <definedName name="Kab.63" localSheetId="2">[4]AREA!$C$67</definedName>
    <definedName name="Kab.63" localSheetId="1">[4]AREA!$C$67</definedName>
    <definedName name="Kab.63">[5]AREA!$C$67</definedName>
    <definedName name="Kab.64" localSheetId="2">[4]AREA!$C$68</definedName>
    <definedName name="Kab.64" localSheetId="1">[4]AREA!$C$68</definedName>
    <definedName name="Kab.64">[5]AREA!$C$68</definedName>
    <definedName name="Kab.65" localSheetId="2">[4]AREA!$C$69</definedName>
    <definedName name="Kab.65" localSheetId="1">[4]AREA!$C$69</definedName>
    <definedName name="Kab.65">[5]AREA!$C$69</definedName>
    <definedName name="Kab.66" localSheetId="2">[4]AREA!$C$70</definedName>
    <definedName name="Kab.66" localSheetId="1">[4]AREA!$C$70</definedName>
    <definedName name="Kab.66">[5]AREA!$C$70</definedName>
    <definedName name="Kab.67" localSheetId="2">[4]AREA!$C$71</definedName>
    <definedName name="Kab.67" localSheetId="1">[4]AREA!$C$71</definedName>
    <definedName name="Kab.67">[5]AREA!$C$71</definedName>
    <definedName name="Kab.68" localSheetId="2">[4]AREA!$C$72</definedName>
    <definedName name="Kab.68" localSheetId="1">[4]AREA!$C$72</definedName>
    <definedName name="Kab.68">[5]AREA!$C$72</definedName>
    <definedName name="Kab.69" localSheetId="2">[4]AREA!$C$73</definedName>
    <definedName name="Kab.69" localSheetId="1">[4]AREA!$C$73</definedName>
    <definedName name="Kab.69">[5]AREA!$C$73</definedName>
    <definedName name="Kab.7" localSheetId="2">[4]AREA!$C$11</definedName>
    <definedName name="Kab.7" localSheetId="1">[4]AREA!$C$11</definedName>
    <definedName name="Kab.7">[5]AREA!$C$11</definedName>
    <definedName name="Kab.70" localSheetId="2">[4]AREA!$C$74</definedName>
    <definedName name="Kab.70" localSheetId="1">[4]AREA!$C$74</definedName>
    <definedName name="Kab.70">[5]AREA!$C$74</definedName>
    <definedName name="Kab.71" localSheetId="2">[4]AREA!$C$75</definedName>
    <definedName name="Kab.71" localSheetId="1">[4]AREA!$C$75</definedName>
    <definedName name="Kab.71">[5]AREA!$C$75</definedName>
    <definedName name="Kab.72" localSheetId="2">[4]AREA!$C$76</definedName>
    <definedName name="Kab.72" localSheetId="1">[4]AREA!$C$76</definedName>
    <definedName name="Kab.72">[5]AREA!$C$76</definedName>
    <definedName name="Kab.73" localSheetId="2">[4]AREA!$C$77</definedName>
    <definedName name="Kab.73" localSheetId="1">[4]AREA!$C$77</definedName>
    <definedName name="Kab.73">[5]AREA!$C$77</definedName>
    <definedName name="Kab.74" localSheetId="2">[4]AREA!$C$78</definedName>
    <definedName name="Kab.74" localSheetId="1">[4]AREA!$C$78</definedName>
    <definedName name="Kab.74">[5]AREA!$C$78</definedName>
    <definedName name="Kab.8" localSheetId="2">[4]AREA!$C$12</definedName>
    <definedName name="Kab.8" localSheetId="1">[4]AREA!$C$12</definedName>
    <definedName name="Kab.8">[5]AREA!$C$12</definedName>
    <definedName name="Kab.9" localSheetId="2">[4]AREA!$C$13</definedName>
    <definedName name="Kab.9" localSheetId="1">[4]AREA!$C$13</definedName>
    <definedName name="Kab.9">[5]AREA!$C$13</definedName>
    <definedName name="Kabupaten">[6]Depan!$B$9</definedName>
    <definedName name="Kendaraan">'[1]General Schedule'!$C$68</definedName>
    <definedName name="kurs" localSheetId="2">'[3]DI Pusat'!$E$57</definedName>
    <definedName name="kurs" localSheetId="1">'[3]DI Pusat'!$E$57</definedName>
    <definedName name="kurs">[2]Rehab_Pusat!$E$68</definedName>
    <definedName name="Pendukung">'[1]General Schedule'!$C$61</definedName>
    <definedName name="_xlnm.Print_Area" localSheetId="2">AWP_2019!$C$2:$Z$74</definedName>
    <definedName name="_xlnm.Print_Area" localSheetId="1">AWP_Revisi!$C$2:$Z$74</definedName>
    <definedName name="_xlnm.Print_Area" localSheetId="0">OWP_Revisi!#REF!</definedName>
    <definedName name="Provinces">'[1]General Schedule'!$E$37</definedName>
    <definedName name="Provinsi1">'[1]General Schedule'!$C$62</definedName>
    <definedName name="Provinsi2">'[1]General Schedule'!$C$63</definedName>
    <definedName name="Provinsi3">'[1]General Schedule'!$C$64</definedName>
    <definedName name="TL">'[1]General Schedule'!$C$58</definedName>
    <definedName name="USDkeEURO">'[6]Ongranting ADB_IFAD'!$E$115</definedName>
    <definedName name="USDkeRp">'[6]Ongranting ADB_IFAD'!$E$116</definedName>
    <definedName name="Utama">'[1]General Schedule'!$C$60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6" i="9" l="1"/>
  <c r="E86" i="9" s="1"/>
  <c r="D86" i="9"/>
  <c r="P85" i="9"/>
  <c r="E85" i="9" s="1"/>
  <c r="D85" i="9"/>
  <c r="P84" i="9"/>
  <c r="E84" i="9"/>
  <c r="D84" i="9"/>
  <c r="P83" i="9"/>
  <c r="E83" i="9" s="1"/>
  <c r="D83" i="9"/>
  <c r="P82" i="9"/>
  <c r="E82" i="9"/>
  <c r="D82" i="9"/>
  <c r="P81" i="9"/>
  <c r="E81" i="9" s="1"/>
  <c r="J81" i="9"/>
  <c r="D81" i="9"/>
  <c r="D80" i="9"/>
  <c r="J74" i="9"/>
  <c r="T73" i="9"/>
  <c r="S73" i="9"/>
  <c r="R73" i="9"/>
  <c r="N73" i="9"/>
  <c r="L73" i="9"/>
  <c r="I73" i="9"/>
  <c r="H73" i="9"/>
  <c r="T72" i="9"/>
  <c r="R72" i="9"/>
  <c r="N72" i="9"/>
  <c r="M72" i="9"/>
  <c r="L72" i="9"/>
  <c r="I72" i="9"/>
  <c r="H72" i="9"/>
  <c r="S71" i="9"/>
  <c r="T71" i="9"/>
  <c r="R71" i="9"/>
  <c r="N71" i="9"/>
  <c r="M71" i="9"/>
  <c r="L71" i="9"/>
  <c r="I71" i="9"/>
  <c r="H71" i="9"/>
  <c r="T69" i="9"/>
  <c r="S69" i="9"/>
  <c r="R69" i="9"/>
  <c r="N69" i="9"/>
  <c r="L69" i="9"/>
  <c r="I69" i="9"/>
  <c r="H69" i="9"/>
  <c r="T68" i="9"/>
  <c r="S68" i="9"/>
  <c r="R68" i="9"/>
  <c r="M68" i="9"/>
  <c r="N68" i="9"/>
  <c r="L68" i="9"/>
  <c r="I68" i="9"/>
  <c r="H68" i="9"/>
  <c r="T67" i="9"/>
  <c r="R67" i="9"/>
  <c r="N67" i="9"/>
  <c r="M67" i="9"/>
  <c r="L67" i="9"/>
  <c r="I67" i="9"/>
  <c r="H67" i="9"/>
  <c r="S66" i="9"/>
  <c r="T66" i="9"/>
  <c r="R66" i="9"/>
  <c r="N66" i="9"/>
  <c r="M66" i="9"/>
  <c r="L66" i="9"/>
  <c r="I66" i="9"/>
  <c r="H66" i="9"/>
  <c r="T65" i="9"/>
  <c r="S65" i="9"/>
  <c r="R65" i="9"/>
  <c r="N65" i="9"/>
  <c r="L65" i="9"/>
  <c r="I65" i="9"/>
  <c r="H65" i="9"/>
  <c r="T63" i="9"/>
  <c r="S63" i="9"/>
  <c r="R63" i="9"/>
  <c r="M63" i="9"/>
  <c r="N63" i="9"/>
  <c r="L63" i="9"/>
  <c r="I63" i="9"/>
  <c r="H63" i="9"/>
  <c r="T62" i="9"/>
  <c r="R62" i="9"/>
  <c r="N62" i="9"/>
  <c r="M62" i="9"/>
  <c r="L62" i="9"/>
  <c r="I62" i="9"/>
  <c r="H62" i="9"/>
  <c r="S61" i="9"/>
  <c r="T61" i="9"/>
  <c r="R61" i="9"/>
  <c r="N61" i="9"/>
  <c r="M61" i="9"/>
  <c r="L61" i="9"/>
  <c r="I61" i="9"/>
  <c r="H61" i="9"/>
  <c r="T60" i="9"/>
  <c r="S60" i="9"/>
  <c r="R60" i="9"/>
  <c r="N60" i="9"/>
  <c r="L60" i="9"/>
  <c r="I60" i="9"/>
  <c r="H60" i="9"/>
  <c r="T58" i="9"/>
  <c r="S58" i="9"/>
  <c r="R58" i="9"/>
  <c r="M58" i="9"/>
  <c r="N58" i="9"/>
  <c r="L58" i="9"/>
  <c r="I58" i="9"/>
  <c r="H58" i="9"/>
  <c r="T57" i="9"/>
  <c r="R57" i="9"/>
  <c r="N57" i="9"/>
  <c r="M57" i="9"/>
  <c r="L57" i="9"/>
  <c r="I57" i="9"/>
  <c r="I74" i="9" s="1"/>
  <c r="H57" i="9"/>
  <c r="H74" i="9" s="1"/>
  <c r="U36" i="9"/>
  <c r="O36" i="9"/>
  <c r="J36" i="9"/>
  <c r="T35" i="9"/>
  <c r="S35" i="9"/>
  <c r="R35" i="9"/>
  <c r="N35" i="9"/>
  <c r="M35" i="9"/>
  <c r="L35" i="9"/>
  <c r="I35" i="9"/>
  <c r="H35" i="9"/>
  <c r="T34" i="9"/>
  <c r="S34" i="9"/>
  <c r="R34" i="9"/>
  <c r="N34" i="9"/>
  <c r="M34" i="9"/>
  <c r="L34" i="9"/>
  <c r="I34" i="9"/>
  <c r="H34" i="9"/>
  <c r="T33" i="9"/>
  <c r="S33" i="9"/>
  <c r="R33" i="9"/>
  <c r="N33" i="9"/>
  <c r="M33" i="9"/>
  <c r="L33" i="9"/>
  <c r="I33" i="9"/>
  <c r="H33" i="9"/>
  <c r="T32" i="9"/>
  <c r="S32" i="9"/>
  <c r="R32" i="9"/>
  <c r="N32" i="9"/>
  <c r="M32" i="9"/>
  <c r="L32" i="9"/>
  <c r="I32" i="9"/>
  <c r="H32" i="9"/>
  <c r="T30" i="9"/>
  <c r="S30" i="9"/>
  <c r="R30" i="9"/>
  <c r="N30" i="9"/>
  <c r="M30" i="9"/>
  <c r="L30" i="9"/>
  <c r="I30" i="9"/>
  <c r="H30" i="9"/>
  <c r="T29" i="9"/>
  <c r="S29" i="9"/>
  <c r="R29" i="9"/>
  <c r="N29" i="9"/>
  <c r="M29" i="9"/>
  <c r="L29" i="9"/>
  <c r="I29" i="9"/>
  <c r="H29" i="9"/>
  <c r="T28" i="9"/>
  <c r="S28" i="9"/>
  <c r="R28" i="9"/>
  <c r="N28" i="9"/>
  <c r="M28" i="9"/>
  <c r="L28" i="9"/>
  <c r="I28" i="9"/>
  <c r="H28" i="9"/>
  <c r="T27" i="9"/>
  <c r="S27" i="9"/>
  <c r="R27" i="9"/>
  <c r="N27" i="9"/>
  <c r="M27" i="9"/>
  <c r="L27" i="9"/>
  <c r="I27" i="9"/>
  <c r="H27" i="9"/>
  <c r="T24" i="9"/>
  <c r="S24" i="9"/>
  <c r="R24" i="9"/>
  <c r="N24" i="9"/>
  <c r="M24" i="9"/>
  <c r="L24" i="9"/>
  <c r="I24" i="9"/>
  <c r="H24" i="9"/>
  <c r="T22" i="9"/>
  <c r="S22" i="9"/>
  <c r="R22" i="9"/>
  <c r="N22" i="9"/>
  <c r="N36" i="9" s="1"/>
  <c r="M22" i="9"/>
  <c r="M36" i="9" s="1"/>
  <c r="I22" i="9"/>
  <c r="H22" i="9"/>
  <c r="T21" i="9"/>
  <c r="S21" i="9"/>
  <c r="R21" i="9"/>
  <c r="N21" i="9"/>
  <c r="M21" i="9"/>
  <c r="L21" i="9"/>
  <c r="I21" i="9"/>
  <c r="H21" i="9"/>
  <c r="T20" i="9"/>
  <c r="S20" i="9"/>
  <c r="R20" i="9"/>
  <c r="N20" i="9"/>
  <c r="M20" i="9"/>
  <c r="L20" i="9"/>
  <c r="I20" i="9"/>
  <c r="H20" i="9"/>
  <c r="T19" i="9"/>
  <c r="S19" i="9"/>
  <c r="R19" i="9"/>
  <c r="N19" i="9"/>
  <c r="M19" i="9"/>
  <c r="L19" i="9"/>
  <c r="I19" i="9"/>
  <c r="H19" i="9"/>
  <c r="T18" i="9"/>
  <c r="S18" i="9"/>
  <c r="R18" i="9"/>
  <c r="N18" i="9"/>
  <c r="M18" i="9"/>
  <c r="L18" i="9"/>
  <c r="I18" i="9"/>
  <c r="H18" i="9"/>
  <c r="T16" i="9"/>
  <c r="S16" i="9"/>
  <c r="R16" i="9"/>
  <c r="N16" i="9"/>
  <c r="M16" i="9"/>
  <c r="L16" i="9"/>
  <c r="I16" i="9"/>
  <c r="H16" i="9"/>
  <c r="T15" i="9"/>
  <c r="S15" i="9"/>
  <c r="R15" i="9"/>
  <c r="N15" i="9"/>
  <c r="M15" i="9"/>
  <c r="L15" i="9"/>
  <c r="I15" i="9"/>
  <c r="H15" i="9"/>
  <c r="T14" i="9"/>
  <c r="S14" i="9"/>
  <c r="R14" i="9"/>
  <c r="N14" i="9"/>
  <c r="M14" i="9"/>
  <c r="L14" i="9"/>
  <c r="I14" i="9"/>
  <c r="I36" i="9" s="1"/>
  <c r="H14" i="9"/>
  <c r="H36" i="9" s="1"/>
  <c r="C7" i="9"/>
  <c r="C49" i="9" s="1"/>
  <c r="O73" i="8"/>
  <c r="N73" i="8" s="1"/>
  <c r="O72" i="8"/>
  <c r="O71" i="8"/>
  <c r="N71" i="8" s="1"/>
  <c r="O69" i="8"/>
  <c r="O68" i="8"/>
  <c r="O67" i="8"/>
  <c r="O66" i="8"/>
  <c r="O65" i="8"/>
  <c r="M65" i="8" s="1"/>
  <c r="O63" i="8"/>
  <c r="M63" i="8" s="1"/>
  <c r="O62" i="8"/>
  <c r="O61" i="8"/>
  <c r="N61" i="8" s="1"/>
  <c r="O60" i="8"/>
  <c r="O58" i="8"/>
  <c r="O57" i="8"/>
  <c r="T35" i="8"/>
  <c r="S35" i="8"/>
  <c r="T34" i="8"/>
  <c r="S34" i="8"/>
  <c r="T33" i="8"/>
  <c r="S33" i="8"/>
  <c r="T32" i="8"/>
  <c r="S32" i="8"/>
  <c r="T30" i="8"/>
  <c r="S30" i="8"/>
  <c r="T29" i="8"/>
  <c r="S29" i="8"/>
  <c r="T28" i="8"/>
  <c r="S28" i="8"/>
  <c r="T27" i="8"/>
  <c r="S27" i="8"/>
  <c r="T24" i="8"/>
  <c r="S24" i="8"/>
  <c r="T22" i="8"/>
  <c r="S22" i="8"/>
  <c r="T21" i="8"/>
  <c r="S21" i="8"/>
  <c r="T20" i="8"/>
  <c r="S20" i="8"/>
  <c r="T19" i="8"/>
  <c r="S19" i="8"/>
  <c r="T18" i="8"/>
  <c r="S18" i="8"/>
  <c r="T16" i="8"/>
  <c r="S16" i="8"/>
  <c r="T15" i="8"/>
  <c r="S15" i="8"/>
  <c r="T14" i="8"/>
  <c r="S14" i="8"/>
  <c r="N35" i="8"/>
  <c r="M35" i="8"/>
  <c r="N34" i="8"/>
  <c r="M34" i="8"/>
  <c r="N33" i="8"/>
  <c r="M33" i="8"/>
  <c r="N32" i="8"/>
  <c r="M32" i="8"/>
  <c r="N30" i="8"/>
  <c r="M30" i="8"/>
  <c r="N29" i="8"/>
  <c r="M29" i="8"/>
  <c r="N28" i="8"/>
  <c r="M28" i="8"/>
  <c r="N27" i="8"/>
  <c r="M27" i="8"/>
  <c r="N24" i="8"/>
  <c r="M24" i="8"/>
  <c r="N22" i="8"/>
  <c r="M22" i="8"/>
  <c r="N21" i="8"/>
  <c r="M21" i="8"/>
  <c r="N20" i="8"/>
  <c r="M20" i="8"/>
  <c r="N19" i="8"/>
  <c r="M19" i="8"/>
  <c r="N18" i="8"/>
  <c r="M18" i="8"/>
  <c r="N16" i="8"/>
  <c r="M16" i="8"/>
  <c r="N15" i="8"/>
  <c r="M15" i="8"/>
  <c r="N14" i="8"/>
  <c r="M14" i="8"/>
  <c r="R35" i="8"/>
  <c r="R34" i="8"/>
  <c r="R33" i="8"/>
  <c r="R32" i="8"/>
  <c r="R30" i="8"/>
  <c r="R29" i="8"/>
  <c r="R28" i="8"/>
  <c r="R27" i="8"/>
  <c r="R19" i="8"/>
  <c r="R20" i="8"/>
  <c r="R21" i="8"/>
  <c r="R22" i="8"/>
  <c r="L58" i="8"/>
  <c r="M58" i="8"/>
  <c r="N58" i="8"/>
  <c r="R58" i="8"/>
  <c r="S58" i="8"/>
  <c r="U58" i="8"/>
  <c r="T58" i="8" s="1"/>
  <c r="L60" i="8"/>
  <c r="M60" i="8"/>
  <c r="N60" i="8"/>
  <c r="R60" i="8"/>
  <c r="U60" i="8"/>
  <c r="U74" i="8" s="1"/>
  <c r="L61" i="8"/>
  <c r="M61" i="8"/>
  <c r="R61" i="8"/>
  <c r="S61" i="8"/>
  <c r="U61" i="8"/>
  <c r="T61" i="8" s="1"/>
  <c r="L62" i="8"/>
  <c r="M62" i="8"/>
  <c r="N62" i="8"/>
  <c r="R62" i="8"/>
  <c r="T62" i="8"/>
  <c r="U62" i="8"/>
  <c r="S62" i="8" s="1"/>
  <c r="L63" i="8"/>
  <c r="R63" i="8"/>
  <c r="U63" i="8"/>
  <c r="T63" i="8" s="1"/>
  <c r="L65" i="8"/>
  <c r="R65" i="8"/>
  <c r="U65" i="8"/>
  <c r="S65" i="8" s="1"/>
  <c r="L66" i="8"/>
  <c r="M66" i="8"/>
  <c r="N66" i="8"/>
  <c r="R66" i="8"/>
  <c r="S66" i="8"/>
  <c r="U66" i="8"/>
  <c r="T66" i="8" s="1"/>
  <c r="L67" i="8"/>
  <c r="M67" i="8"/>
  <c r="N67" i="8"/>
  <c r="R67" i="8"/>
  <c r="S67" i="8"/>
  <c r="T67" i="8"/>
  <c r="U67" i="8"/>
  <c r="L68" i="8"/>
  <c r="M68" i="8"/>
  <c r="N68" i="8"/>
  <c r="R68" i="8"/>
  <c r="U68" i="8"/>
  <c r="S68" i="8" s="1"/>
  <c r="L69" i="8"/>
  <c r="M69" i="8"/>
  <c r="N69" i="8"/>
  <c r="R69" i="8"/>
  <c r="S69" i="8"/>
  <c r="U69" i="8"/>
  <c r="T69" i="8" s="1"/>
  <c r="L71" i="8"/>
  <c r="M71" i="8"/>
  <c r="R71" i="8"/>
  <c r="U71" i="8"/>
  <c r="T71" i="8" s="1"/>
  <c r="L72" i="8"/>
  <c r="M72" i="8"/>
  <c r="N72" i="8"/>
  <c r="R72" i="8"/>
  <c r="S72" i="8"/>
  <c r="T72" i="8"/>
  <c r="U72" i="8"/>
  <c r="L73" i="8"/>
  <c r="R73" i="8"/>
  <c r="U73" i="8"/>
  <c r="S73" i="8" s="1"/>
  <c r="O74" i="8"/>
  <c r="J74" i="8"/>
  <c r="I74" i="8"/>
  <c r="I73" i="8"/>
  <c r="H73" i="8"/>
  <c r="I72" i="8"/>
  <c r="H72" i="8"/>
  <c r="I71" i="8"/>
  <c r="H71" i="8"/>
  <c r="I69" i="8"/>
  <c r="H69" i="8"/>
  <c r="I68" i="8"/>
  <c r="H68" i="8"/>
  <c r="I67" i="8"/>
  <c r="H67" i="8"/>
  <c r="H74" i="8" s="1"/>
  <c r="I66" i="8"/>
  <c r="H66" i="8"/>
  <c r="I65" i="8"/>
  <c r="H65" i="8"/>
  <c r="I63" i="8"/>
  <c r="H63" i="8"/>
  <c r="I62" i="8"/>
  <c r="H62" i="8"/>
  <c r="I61" i="8"/>
  <c r="H61" i="8"/>
  <c r="I60" i="8"/>
  <c r="H60" i="8"/>
  <c r="I58" i="8"/>
  <c r="H58" i="8"/>
  <c r="I57" i="8"/>
  <c r="H57" i="8"/>
  <c r="I35" i="8"/>
  <c r="H35" i="8"/>
  <c r="I34" i="8"/>
  <c r="H34" i="8"/>
  <c r="I33" i="8"/>
  <c r="H33" i="8"/>
  <c r="I32" i="8"/>
  <c r="H32" i="8"/>
  <c r="I30" i="8"/>
  <c r="H30" i="8"/>
  <c r="I29" i="8"/>
  <c r="H29" i="8"/>
  <c r="I28" i="8"/>
  <c r="H28" i="8"/>
  <c r="I27" i="8"/>
  <c r="H27" i="8"/>
  <c r="I24" i="8"/>
  <c r="H24" i="8"/>
  <c r="I22" i="8"/>
  <c r="H22" i="8"/>
  <c r="I21" i="8"/>
  <c r="H21" i="8"/>
  <c r="I20" i="8"/>
  <c r="H20" i="8"/>
  <c r="I19" i="8"/>
  <c r="H19" i="8"/>
  <c r="I18" i="8"/>
  <c r="H18" i="8"/>
  <c r="I16" i="8"/>
  <c r="H16" i="8"/>
  <c r="I15" i="8"/>
  <c r="H15" i="8"/>
  <c r="I14" i="8"/>
  <c r="H14" i="8"/>
  <c r="I67" i="7"/>
  <c r="J67" i="7"/>
  <c r="T74" i="9" l="1"/>
  <c r="T36" i="9"/>
  <c r="S36" i="9"/>
  <c r="N74" i="9"/>
  <c r="U74" i="9"/>
  <c r="O74" i="9"/>
  <c r="M73" i="9"/>
  <c r="S57" i="9"/>
  <c r="M60" i="9"/>
  <c r="S62" i="9"/>
  <c r="M65" i="9"/>
  <c r="S67" i="9"/>
  <c r="M69" i="9"/>
  <c r="S72" i="9"/>
  <c r="N63" i="8"/>
  <c r="M73" i="8"/>
  <c r="N65" i="8"/>
  <c r="S71" i="8"/>
  <c r="T73" i="8"/>
  <c r="T74" i="8" s="1"/>
  <c r="T65" i="8"/>
  <c r="S63" i="8"/>
  <c r="T68" i="8"/>
  <c r="T60" i="8"/>
  <c r="S60" i="8"/>
  <c r="S74" i="8" s="1"/>
  <c r="M74" i="9" l="1"/>
  <c r="S74" i="9"/>
  <c r="L35" i="8"/>
  <c r="L34" i="8"/>
  <c r="L30" i="8"/>
  <c r="L29" i="8"/>
  <c r="L28" i="8"/>
  <c r="L27" i="8"/>
  <c r="L20" i="8"/>
  <c r="L21" i="8"/>
  <c r="R16" i="8"/>
  <c r="L15" i="8"/>
  <c r="L16" i="8"/>
  <c r="J68" i="7"/>
  <c r="I68" i="7"/>
  <c r="J65" i="7"/>
  <c r="I65" i="7"/>
  <c r="J64" i="7"/>
  <c r="I64" i="7"/>
  <c r="J63" i="7"/>
  <c r="I63" i="7"/>
  <c r="J62" i="7"/>
  <c r="I62" i="7"/>
  <c r="J61" i="7"/>
  <c r="I61" i="7"/>
  <c r="K70" i="7"/>
  <c r="K37" i="7"/>
  <c r="R24" i="8"/>
  <c r="L24" i="8"/>
  <c r="C7" i="8"/>
  <c r="C49" i="8" s="1"/>
  <c r="P86" i="8"/>
  <c r="E86" i="8" s="1"/>
  <c r="D86" i="8"/>
  <c r="P85" i="8"/>
  <c r="E85" i="8" s="1"/>
  <c r="D85" i="8"/>
  <c r="P84" i="8"/>
  <c r="E84" i="8" s="1"/>
  <c r="D84" i="8"/>
  <c r="P83" i="8"/>
  <c r="E83" i="8" s="1"/>
  <c r="D83" i="8"/>
  <c r="P82" i="8"/>
  <c r="E82" i="8" s="1"/>
  <c r="D82" i="8"/>
  <c r="P81" i="8"/>
  <c r="E81" i="8" s="1"/>
  <c r="J81" i="8"/>
  <c r="D81" i="8"/>
  <c r="D80" i="8"/>
  <c r="U57" i="8"/>
  <c r="T57" i="8" s="1"/>
  <c r="R57" i="8"/>
  <c r="N57" i="8"/>
  <c r="N74" i="8" s="1"/>
  <c r="M57" i="8"/>
  <c r="M74" i="8" s="1"/>
  <c r="L57" i="8"/>
  <c r="O36" i="8"/>
  <c r="L33" i="8"/>
  <c r="L32" i="8"/>
  <c r="L19" i="8"/>
  <c r="R18" i="8"/>
  <c r="L18" i="8"/>
  <c r="R15" i="8"/>
  <c r="R14" i="8"/>
  <c r="L14" i="8"/>
  <c r="J69" i="7"/>
  <c r="I69" i="7"/>
  <c r="J60" i="7"/>
  <c r="I60" i="7"/>
  <c r="J59" i="7"/>
  <c r="I59" i="7"/>
  <c r="J58" i="7"/>
  <c r="I58" i="7"/>
  <c r="J57" i="7"/>
  <c r="I57" i="7"/>
  <c r="J56" i="7"/>
  <c r="I56" i="7"/>
  <c r="J54" i="7"/>
  <c r="I54" i="7"/>
  <c r="J53" i="7"/>
  <c r="I53" i="7"/>
  <c r="J36" i="7"/>
  <c r="I36" i="7"/>
  <c r="J35" i="7"/>
  <c r="I35" i="7"/>
  <c r="J34" i="7"/>
  <c r="I34" i="7"/>
  <c r="J33" i="7"/>
  <c r="I33" i="7"/>
  <c r="J32" i="7"/>
  <c r="I32" i="7"/>
  <c r="J31" i="7"/>
  <c r="I31" i="7"/>
  <c r="J30" i="7"/>
  <c r="I30" i="7"/>
  <c r="J29" i="7"/>
  <c r="I29" i="7"/>
  <c r="J28" i="7"/>
  <c r="I28" i="7"/>
  <c r="J25" i="7"/>
  <c r="I25" i="7"/>
  <c r="J24" i="7"/>
  <c r="I24" i="7"/>
  <c r="J23" i="7"/>
  <c r="I23" i="7"/>
  <c r="J22" i="7"/>
  <c r="I22" i="7"/>
  <c r="J21" i="7"/>
  <c r="I21" i="7"/>
  <c r="J20" i="7"/>
  <c r="I20" i="7"/>
  <c r="J19" i="7"/>
  <c r="I19" i="7"/>
  <c r="J17" i="7"/>
  <c r="I17" i="7"/>
  <c r="J16" i="7"/>
  <c r="I16" i="7"/>
  <c r="J15" i="7"/>
  <c r="J37" i="7" s="1"/>
  <c r="I15" i="7"/>
  <c r="I37" i="7" s="1"/>
  <c r="I70" i="7" l="1"/>
  <c r="J70" i="7"/>
  <c r="N36" i="8"/>
  <c r="U36" i="8"/>
  <c r="M36" i="8"/>
  <c r="I36" i="8"/>
  <c r="J36" i="8"/>
  <c r="T36" i="8"/>
  <c r="S57" i="8"/>
  <c r="S36" i="8" l="1"/>
  <c r="H36" i="8"/>
  <c r="D46" i="7" l="1"/>
</calcChain>
</file>

<file path=xl/sharedStrings.xml><?xml version="1.0" encoding="utf-8"?>
<sst xmlns="http://schemas.openxmlformats.org/spreadsheetml/2006/main" count="743" uniqueCount="107">
  <si>
    <t>OVERALL WORK PLAN - OWP</t>
  </si>
  <si>
    <t>INTEGRATED PARTICIPATORY DEVELOPMENT AND MANAGEMENT IRRIGATION PROGRAM (IPDMIP)</t>
  </si>
  <si>
    <t xml:space="preserve">PPIU - BAPPEDA </t>
  </si>
  <si>
    <t>(dalam ribuan Rupiah)</t>
  </si>
  <si>
    <t>Komponen</t>
  </si>
  <si>
    <t>Penanggungjawab Pelaksanaan</t>
  </si>
  <si>
    <t>Kegiatan / Komponen</t>
  </si>
  <si>
    <t>Output</t>
  </si>
  <si>
    <t>Harga Satuan</t>
  </si>
  <si>
    <t>Biaya</t>
  </si>
  <si>
    <t>1.1.</t>
  </si>
  <si>
    <t>Prov.Bapeda.Offc</t>
  </si>
  <si>
    <t>1.  Reorganisasi dan Penguatan Komisi Irigasi</t>
  </si>
  <si>
    <t>Laporan</t>
  </si>
  <si>
    <t>X</t>
  </si>
  <si>
    <t>1.2.  Pelatihan KOMIR</t>
  </si>
  <si>
    <t>1.2.</t>
  </si>
  <si>
    <t>2.   Memperbaharui, menerbitkan &amp; mensosialisasikan peraturan/pedoman teknis Utama</t>
  </si>
  <si>
    <t>2.1.  Sosialisasi/Kampanye Penyadaran Peraturan Irigasi (PPSI)</t>
  </si>
  <si>
    <t>2.2.  Workshop PPSIP</t>
  </si>
  <si>
    <t>2.3.  Penyiapan dan penetapan peraturan daerah: Konversi lahan/keamanan pangan - LP2B</t>
  </si>
  <si>
    <t>2.4.  Penyiapan peraturan daerah lainnya / Surat Keputusan</t>
  </si>
  <si>
    <t>2.5.  Sosialisasi Peraturan daerah provinsi</t>
  </si>
  <si>
    <t>1.3.</t>
  </si>
  <si>
    <t>3.  Pembuatan Sistem Sertifikasi Kompetensi untuk Staf dan Fasilitator</t>
  </si>
  <si>
    <t>3.1.  Pelatihan TPM dan Koordinator TPM di 14 Propinsi</t>
  </si>
  <si>
    <t>1.7.</t>
  </si>
  <si>
    <t xml:space="preserve"> 4  Memastikan Koordinasi antara stakeholder proyek dan memastikan eficiensi pelaksanaan proyek</t>
  </si>
  <si>
    <t>4.1.  Pendampingan - TPM</t>
  </si>
  <si>
    <t>a.  Koordinator (1 orang per kabupaten)</t>
  </si>
  <si>
    <t>b.  Fasilitator/TPM</t>
  </si>
  <si>
    <t>c.  Biaya Operasional Koordinator</t>
  </si>
  <si>
    <t>d.  Biaya Operasional Fasilitator/TPM</t>
  </si>
  <si>
    <t>4.2.  Koordinasi Tingkat Provinsi</t>
  </si>
  <si>
    <t xml:space="preserve">a.  Koordinasi penyusunan OWP/AWP </t>
  </si>
  <si>
    <t>b.  Monev Kwartal di Bappeda</t>
  </si>
  <si>
    <t>1.7.B</t>
  </si>
  <si>
    <t>5.  Unit Pelaksana Program Tkt Propinsi di  Bappeda</t>
  </si>
  <si>
    <t>2.2.</t>
  </si>
  <si>
    <t>Prov.PW.Offc</t>
  </si>
  <si>
    <t>1.1.  Penyediaan Fasilitas Sekretariat KOMIR</t>
  </si>
  <si>
    <t>1.2.  Penetapan Rencana Operasional dan Pelayanan Irigasi (RTTG dan RTTD)</t>
  </si>
  <si>
    <t>2.  Memperbaharui, menerbitkan &amp; mensosialisasikan peraturan/pedoman teknis Utama</t>
  </si>
  <si>
    <t>2.1.   Penyiapan/Revisi Peraturan Daerah tentang Irigasi (PPSI)</t>
  </si>
  <si>
    <t>2.2.  Penyiapan/Revisi Panduan teknis dan pelaksanaan Peraturan Daerah tentang Irigasi (PPSI)</t>
  </si>
  <si>
    <t>2.3.  Pelaporan Performa PPSI untuk Daerah Irigasi Provinsi</t>
  </si>
  <si>
    <t>2.3.  Penyiapan dan penetapan peraturan daerah tentang Pemberdayaan P3A</t>
  </si>
  <si>
    <t xml:space="preserve"> 3.  Memastikan Koordinasi antara stakeholder proyek dan memastikan eficiensi pelaksanaan proyek</t>
  </si>
  <si>
    <t>a.  Membuat MoU untuk pembinaan Irigasi Kewenangan Provinsi</t>
  </si>
  <si>
    <t>1.7.A</t>
  </si>
  <si>
    <t>4.  Unit Pelaksana Program Tkt Propinsi di Dinas PSDA</t>
  </si>
  <si>
    <t>1.8.</t>
  </si>
  <si>
    <t>5.  Kunjungan Belajar ke Kabupaten yang Sukses -25 orang</t>
  </si>
  <si>
    <t>2.4.</t>
  </si>
  <si>
    <t>6.   Pengisian data RP2I</t>
  </si>
  <si>
    <t>2.5.</t>
  </si>
  <si>
    <t>7.  Pembuatan SPM Irigasi Provinsi</t>
  </si>
  <si>
    <t>3.4.</t>
  </si>
  <si>
    <t>3.5.</t>
  </si>
  <si>
    <t>Total Program</t>
  </si>
  <si>
    <t>Jadwal</t>
  </si>
  <si>
    <t>Keterangan</t>
  </si>
  <si>
    <t>Q1</t>
  </si>
  <si>
    <t>Q2</t>
  </si>
  <si>
    <t>Q3</t>
  </si>
  <si>
    <t>Q4</t>
  </si>
  <si>
    <t xml:space="preserve">PPIU - Dinas PSDA </t>
  </si>
  <si>
    <t>Institutional Capacity Building</t>
  </si>
  <si>
    <t>Operating Cost</t>
  </si>
  <si>
    <t>Workshop, Training, Socialization</t>
  </si>
  <si>
    <t xml:space="preserve">1.3.  Rapat/Pertemuan  KOMIR </t>
  </si>
  <si>
    <t>1.1.  Pendirian/Revitalisasi KOMIR</t>
  </si>
  <si>
    <t>6.  Pelaksanaan dan penyusunan PSETK</t>
  </si>
  <si>
    <t xml:space="preserve">AIF LOAN Register No. 11DDKS1A  (16.7%) </t>
  </si>
  <si>
    <t>ADB LOAN Register No. 1Z83YQPA (83.3%)</t>
  </si>
  <si>
    <t>Propinsi ……………………………………………</t>
  </si>
  <si>
    <t>Dokumen</t>
  </si>
  <si>
    <t>AIF</t>
  </si>
  <si>
    <t>ADB</t>
  </si>
  <si>
    <t>8.  Rehabilitasi, peningkatan dan modernisasi daerah irigasi dengan berbagai sumber pendanaan</t>
  </si>
  <si>
    <t>9.  Kampanye Penyadaran Efisiensi Air</t>
  </si>
  <si>
    <t>ANNUAL WORK PLAN - AWP TAHUN 2018</t>
  </si>
  <si>
    <t>dalam ribuan rupiah</t>
  </si>
  <si>
    <t>Komponen Kegiatan</t>
  </si>
  <si>
    <t>Penanggungjawab Kegiatan</t>
  </si>
  <si>
    <t>Sampai Dengan 2017</t>
  </si>
  <si>
    <t>Ls</t>
  </si>
  <si>
    <t>Pertemuan Pembentukan P3A/GP3A, AD/ART dan Badan Hukum, pemilihan pengurus - P3A per 150ha</t>
  </si>
  <si>
    <t>Pembentukan (IP3A) - 1 per DI</t>
  </si>
  <si>
    <t>Fasilitasi OP</t>
  </si>
  <si>
    <t>Bapenas</t>
  </si>
  <si>
    <t>KOMIR Meeting</t>
  </si>
  <si>
    <t>Penetapan PTGA</t>
  </si>
  <si>
    <t>Pertemuan P3A</t>
  </si>
  <si>
    <t>DGWR</t>
  </si>
  <si>
    <t>Kab</t>
  </si>
  <si>
    <t>per ha</t>
  </si>
  <si>
    <t>MOA</t>
  </si>
  <si>
    <t>MOHA</t>
  </si>
  <si>
    <t>Prov.Extens.Offc</t>
  </si>
  <si>
    <t>dari total rupiah saja</t>
  </si>
  <si>
    <t>dari jumlah DI</t>
  </si>
  <si>
    <t>`</t>
  </si>
  <si>
    <t>LS</t>
  </si>
  <si>
    <t>8.1.  Rehabilitasi Daerah Irigasi</t>
  </si>
  <si>
    <t>8.2.  Pengadaan Fasilitas OP</t>
  </si>
  <si>
    <t>Sampai Dengan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</si>
</sst>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-* #,##0_-;\-* #,##0_-;_-* &quot;-&quot;??_-;_-@_-"/>
    <numFmt numFmtId="167" formatCode="#,##0.0"/>
    <numFmt numFmtId="168" formatCode="_-* #,##0_-;\-* #,##0_-;_-* &quot;-&quot;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9"/>
      <color theme="1"/>
      <name val="Arial Narrow"/>
      <family val="2"/>
    </font>
    <font>
      <i/>
      <sz val="9"/>
      <color theme="1"/>
      <name val="Arial Narrow"/>
      <family val="2"/>
    </font>
    <font>
      <sz val="8"/>
      <name val="Arial"/>
      <family val="2"/>
    </font>
    <font>
      <i/>
      <sz val="8"/>
      <color theme="1"/>
      <name val="Arial Narrow"/>
      <family val="2"/>
    </font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 Narrow"/>
      <family val="2"/>
    </font>
    <font>
      <i/>
      <sz val="11"/>
      <color theme="1"/>
      <name val="Arial Narrow"/>
      <family val="2"/>
    </font>
    <font>
      <sz val="9"/>
      <name val="Arial Narrow"/>
      <family val="2"/>
    </font>
    <font>
      <sz val="9"/>
      <color rgb="FFFFFF00"/>
      <name val="Arial Narrow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60">
    <border>
      <left/>
      <right/>
      <top/>
      <bottom/>
      <diagonal/>
    </border>
    <border>
      <left style="double">
        <color auto="1"/>
      </left>
      <right style="double">
        <color indexed="64"/>
      </right>
      <top style="double">
        <color auto="1"/>
      </top>
      <bottom style="thin">
        <color auto="1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auto="1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4" fillId="0" borderId="0"/>
    <xf numFmtId="41" fontId="14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06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164" fontId="3" fillId="0" borderId="0" xfId="2" applyNumberFormat="1" applyFont="1" applyFill="1" applyBorder="1"/>
    <xf numFmtId="0" fontId="3" fillId="0" borderId="0" xfId="0" applyFont="1" applyFill="1" applyBorder="1"/>
    <xf numFmtId="0" fontId="9" fillId="0" borderId="0" xfId="0" applyFont="1" applyFill="1" applyBorder="1"/>
    <xf numFmtId="166" fontId="4" fillId="0" borderId="0" xfId="1" applyNumberFormat="1" applyFont="1" applyFill="1" applyBorder="1"/>
    <xf numFmtId="0" fontId="10" fillId="0" borderId="9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164" fontId="3" fillId="0" borderId="17" xfId="2" applyNumberFormat="1" applyFont="1" applyFill="1" applyBorder="1"/>
    <xf numFmtId="3" fontId="4" fillId="0" borderId="0" xfId="0" applyNumberFormat="1" applyFont="1" applyFill="1"/>
    <xf numFmtId="3" fontId="4" fillId="0" borderId="0" xfId="0" applyNumberFormat="1" applyFont="1"/>
    <xf numFmtId="0" fontId="4" fillId="0" borderId="0" xfId="0" applyFont="1"/>
    <xf numFmtId="164" fontId="3" fillId="0" borderId="21" xfId="2" applyNumberFormat="1" applyFont="1" applyFill="1" applyBorder="1"/>
    <xf numFmtId="0" fontId="4" fillId="0" borderId="0" xfId="0" applyFont="1" applyFill="1" applyBorder="1"/>
    <xf numFmtId="164" fontId="3" fillId="0" borderId="0" xfId="2" applyNumberFormat="1" applyFont="1"/>
    <xf numFmtId="3" fontId="4" fillId="0" borderId="0" xfId="0" applyNumberFormat="1" applyFont="1" applyFill="1" applyBorder="1"/>
    <xf numFmtId="0" fontId="12" fillId="0" borderId="0" xfId="3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/>
    <xf numFmtId="167" fontId="4" fillId="0" borderId="0" xfId="0" applyNumberFormat="1" applyFont="1" applyFill="1"/>
    <xf numFmtId="0" fontId="5" fillId="0" borderId="0" xfId="0" applyFont="1" applyFill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/>
    <xf numFmtId="0" fontId="11" fillId="0" borderId="15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3" fillId="0" borderId="3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64" fontId="10" fillId="0" borderId="0" xfId="2" applyNumberFormat="1" applyFont="1" applyBorder="1"/>
    <xf numFmtId="0" fontId="5" fillId="0" borderId="0" xfId="0" applyFont="1" applyFill="1" applyAlignment="1">
      <alignment vertical="center"/>
    </xf>
    <xf numFmtId="164" fontId="10" fillId="0" borderId="41" xfId="2" applyNumberFormat="1" applyFont="1" applyFill="1" applyBorder="1"/>
    <xf numFmtId="0" fontId="10" fillId="0" borderId="38" xfId="0" applyFont="1" applyFill="1" applyBorder="1"/>
    <xf numFmtId="0" fontId="11" fillId="0" borderId="36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164" fontId="10" fillId="0" borderId="17" xfId="2" applyNumberFormat="1" applyFont="1" applyBorder="1"/>
    <xf numFmtId="164" fontId="10" fillId="0" borderId="18" xfId="2" applyNumberFormat="1" applyFont="1" applyBorder="1"/>
    <xf numFmtId="164" fontId="10" fillId="0" borderId="20" xfId="2" applyNumberFormat="1" applyFont="1" applyBorder="1" applyAlignment="1"/>
    <xf numFmtId="164" fontId="10" fillId="0" borderId="18" xfId="2" applyNumberFormat="1" applyFont="1" applyBorder="1" applyAlignment="1"/>
    <xf numFmtId="164" fontId="10" fillId="0" borderId="41" xfId="2" applyNumberFormat="1" applyFont="1" applyBorder="1"/>
    <xf numFmtId="0" fontId="18" fillId="0" borderId="3" xfId="0" applyFont="1" applyBorder="1" applyAlignment="1">
      <alignment horizontal="center" vertical="top" wrapText="1"/>
    </xf>
    <xf numFmtId="0" fontId="3" fillId="0" borderId="57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3" borderId="0" xfId="0" applyFont="1" applyFill="1" applyBorder="1"/>
    <xf numFmtId="0" fontId="13" fillId="0" borderId="52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17" xfId="2" applyNumberFormat="1" applyFont="1" applyFill="1" applyBorder="1"/>
    <xf numFmtId="164" fontId="10" fillId="0" borderId="18" xfId="2" applyNumberFormat="1" applyFont="1" applyFill="1" applyBorder="1"/>
    <xf numFmtId="164" fontId="10" fillId="0" borderId="20" xfId="2" applyNumberFormat="1" applyFont="1" applyFill="1" applyBorder="1"/>
    <xf numFmtId="164" fontId="10" fillId="0" borderId="26" xfId="2" applyNumberFormat="1" applyFont="1" applyFill="1" applyBorder="1"/>
    <xf numFmtId="164" fontId="10" fillId="0" borderId="19" xfId="2" applyNumberFormat="1" applyFont="1" applyFill="1" applyBorder="1"/>
    <xf numFmtId="164" fontId="10" fillId="0" borderId="49" xfId="2" applyNumberFormat="1" applyFont="1" applyFill="1" applyBorder="1"/>
    <xf numFmtId="164" fontId="10" fillId="0" borderId="50" xfId="2" applyNumberFormat="1" applyFont="1" applyFill="1" applyBorder="1"/>
    <xf numFmtId="164" fontId="10" fillId="0" borderId="48" xfId="2" applyNumberFormat="1" applyFont="1" applyFill="1" applyBorder="1"/>
    <xf numFmtId="164" fontId="10" fillId="0" borderId="25" xfId="2" applyNumberFormat="1" applyFont="1" applyFill="1" applyBorder="1"/>
    <xf numFmtId="164" fontId="10" fillId="0" borderId="0" xfId="2" applyNumberFormat="1" applyFont="1" applyFill="1" applyBorder="1"/>
    <xf numFmtId="164" fontId="10" fillId="0" borderId="39" xfId="2" applyNumberFormat="1" applyFont="1" applyFill="1" applyBorder="1"/>
    <xf numFmtId="166" fontId="10" fillId="0" borderId="39" xfId="10" applyNumberFormat="1" applyFont="1" applyFill="1" applyBorder="1"/>
    <xf numFmtId="166" fontId="10" fillId="0" borderId="41" xfId="10" applyNumberFormat="1" applyFont="1" applyFill="1" applyBorder="1"/>
    <xf numFmtId="166" fontId="10" fillId="0" borderId="38" xfId="10" applyNumberFormat="1" applyFont="1" applyFill="1" applyBorder="1"/>
    <xf numFmtId="166" fontId="10" fillId="0" borderId="0" xfId="10" applyNumberFormat="1" applyFont="1" applyFill="1" applyBorder="1"/>
    <xf numFmtId="166" fontId="10" fillId="0" borderId="39" xfId="2" applyNumberFormat="1" applyFont="1" applyFill="1" applyBorder="1"/>
    <xf numFmtId="166" fontId="10" fillId="0" borderId="41" xfId="2" applyNumberFormat="1" applyFont="1" applyFill="1" applyBorder="1"/>
    <xf numFmtId="166" fontId="10" fillId="0" borderId="38" xfId="2" applyNumberFormat="1" applyFont="1" applyFill="1" applyBorder="1"/>
    <xf numFmtId="166" fontId="10" fillId="0" borderId="0" xfId="2" applyNumberFormat="1" applyFont="1" applyFill="1" applyBorder="1"/>
    <xf numFmtId="164" fontId="10" fillId="3" borderId="0" xfId="2" applyNumberFormat="1" applyFont="1" applyFill="1" applyBorder="1"/>
    <xf numFmtId="165" fontId="10" fillId="0" borderId="39" xfId="10" applyFont="1" applyFill="1" applyBorder="1"/>
    <xf numFmtId="165" fontId="10" fillId="0" borderId="17" xfId="10" applyFont="1" applyFill="1" applyBorder="1"/>
    <xf numFmtId="164" fontId="10" fillId="0" borderId="21" xfId="2" applyNumberFormat="1" applyFont="1" applyFill="1" applyBorder="1"/>
    <xf numFmtId="164" fontId="10" fillId="0" borderId="30" xfId="2" applyNumberFormat="1" applyFont="1" applyFill="1" applyBorder="1"/>
    <xf numFmtId="164" fontId="10" fillId="0" borderId="42" xfId="2" applyNumberFormat="1" applyFont="1" applyFill="1" applyBorder="1"/>
    <xf numFmtId="164" fontId="10" fillId="0" borderId="43" xfId="2" applyNumberFormat="1" applyFont="1" applyFill="1" applyBorder="1"/>
    <xf numFmtId="164" fontId="10" fillId="0" borderId="44" xfId="2" applyNumberFormat="1" applyFont="1" applyFill="1" applyBorder="1"/>
    <xf numFmtId="164" fontId="10" fillId="0" borderId="22" xfId="2" applyNumberFormat="1" applyFont="1" applyFill="1" applyBorder="1"/>
    <xf numFmtId="164" fontId="10" fillId="0" borderId="23" xfId="2" applyNumberFormat="1" applyFont="1" applyFill="1" applyBorder="1"/>
    <xf numFmtId="164" fontId="10" fillId="0" borderId="24" xfId="2" applyNumberFormat="1" applyFont="1" applyFill="1" applyBorder="1"/>
    <xf numFmtId="166" fontId="10" fillId="0" borderId="22" xfId="10" applyNumberFormat="1" applyFont="1" applyFill="1" applyBorder="1"/>
    <xf numFmtId="166" fontId="10" fillId="0" borderId="23" xfId="10" applyNumberFormat="1" applyFont="1" applyFill="1" applyBorder="1"/>
    <xf numFmtId="166" fontId="10" fillId="0" borderId="24" xfId="10" applyNumberFormat="1" applyFont="1" applyFill="1" applyBorder="1"/>
    <xf numFmtId="164" fontId="10" fillId="0" borderId="0" xfId="2" applyNumberFormat="1" applyFont="1" applyFill="1" applyBorder="1" applyAlignment="1">
      <alignment horizontal="center"/>
    </xf>
    <xf numFmtId="166" fontId="10" fillId="0" borderId="0" xfId="10" applyNumberFormat="1" applyFont="1" applyBorder="1"/>
    <xf numFmtId="0" fontId="6" fillId="0" borderId="0" xfId="0" applyFont="1" applyFill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164" fontId="10" fillId="0" borderId="49" xfId="2" applyNumberFormat="1" applyFont="1" applyBorder="1"/>
    <xf numFmtId="164" fontId="10" fillId="0" borderId="48" xfId="2" applyNumberFormat="1" applyFont="1" applyBorder="1"/>
    <xf numFmtId="164" fontId="10" fillId="0" borderId="47" xfId="2" applyNumberFormat="1" applyFont="1" applyBorder="1" applyAlignment="1"/>
    <xf numFmtId="164" fontId="10" fillId="0" borderId="26" xfId="2" applyNumberFormat="1" applyFont="1" applyBorder="1" applyAlignment="1"/>
    <xf numFmtId="164" fontId="10" fillId="0" borderId="39" xfId="2" applyNumberFormat="1" applyFont="1" applyBorder="1"/>
    <xf numFmtId="164" fontId="10" fillId="0" borderId="38" xfId="2" applyNumberFormat="1" applyFont="1" applyBorder="1"/>
    <xf numFmtId="166" fontId="10" fillId="0" borderId="49" xfId="10" applyNumberFormat="1" applyFont="1" applyBorder="1"/>
    <xf numFmtId="166" fontId="10" fillId="0" borderId="50" xfId="10" applyNumberFormat="1" applyFont="1" applyBorder="1"/>
    <xf numFmtId="166" fontId="10" fillId="0" borderId="48" xfId="10" applyNumberFormat="1" applyFont="1" applyBorder="1"/>
    <xf numFmtId="164" fontId="10" fillId="0" borderId="25" xfId="2" applyNumberFormat="1" applyFont="1" applyBorder="1"/>
    <xf numFmtId="164" fontId="10" fillId="0" borderId="38" xfId="2" applyNumberFormat="1" applyFont="1" applyBorder="1" applyAlignment="1">
      <alignment horizontal="center"/>
    </xf>
    <xf numFmtId="166" fontId="10" fillId="0" borderId="39" xfId="10" applyNumberFormat="1" applyFont="1" applyBorder="1"/>
    <xf numFmtId="166" fontId="10" fillId="0" borderId="41" xfId="10" applyNumberFormat="1" applyFont="1" applyBorder="1"/>
    <xf numFmtId="166" fontId="10" fillId="0" borderId="38" xfId="10" applyNumberFormat="1" applyFont="1" applyBorder="1"/>
    <xf numFmtId="0" fontId="10" fillId="0" borderId="0" xfId="0" applyFont="1" applyFill="1" applyBorder="1" applyAlignment="1">
      <alignment horizontal="left" vertical="center" indent="2"/>
    </xf>
    <xf numFmtId="164" fontId="19" fillId="4" borderId="0" xfId="2" applyNumberFormat="1" applyFont="1" applyFill="1" applyBorder="1"/>
    <xf numFmtId="164" fontId="10" fillId="0" borderId="0" xfId="0" applyNumberFormat="1" applyFont="1" applyBorder="1"/>
    <xf numFmtId="43" fontId="10" fillId="3" borderId="0" xfId="2" applyNumberFormat="1" applyFont="1" applyFill="1" applyBorder="1"/>
    <xf numFmtId="43" fontId="10" fillId="3" borderId="0" xfId="0" applyNumberFormat="1" applyFont="1" applyFill="1" applyBorder="1"/>
    <xf numFmtId="0" fontId="10" fillId="0" borderId="0" xfId="0" applyFont="1" applyFill="1" applyBorder="1" applyAlignment="1">
      <alignment horizontal="left" vertical="center" wrapText="1" indent="2"/>
    </xf>
    <xf numFmtId="164" fontId="10" fillId="5" borderId="0" xfId="0" applyNumberFormat="1" applyFont="1" applyFill="1" applyBorder="1"/>
    <xf numFmtId="164" fontId="10" fillId="6" borderId="0" xfId="2" applyNumberFormat="1" applyFont="1" applyFill="1" applyBorder="1"/>
    <xf numFmtId="9" fontId="10" fillId="6" borderId="0" xfId="9" applyFont="1" applyFill="1" applyBorder="1"/>
    <xf numFmtId="0" fontId="10" fillId="6" borderId="0" xfId="0" applyFont="1" applyFill="1" applyBorder="1"/>
    <xf numFmtId="164" fontId="10" fillId="0" borderId="58" xfId="2" applyNumberFormat="1" applyFont="1" applyFill="1" applyBorder="1"/>
    <xf numFmtId="164" fontId="10" fillId="0" borderId="55" xfId="2" applyNumberFormat="1" applyFont="1" applyFill="1" applyBorder="1"/>
    <xf numFmtId="0" fontId="21" fillId="0" borderId="12" xfId="0" applyFont="1" applyFill="1" applyBorder="1" applyAlignment="1">
      <alignment horizontal="center" vertical="center" wrapText="1"/>
    </xf>
    <xf numFmtId="164" fontId="10" fillId="0" borderId="47" xfId="2" applyNumberFormat="1" applyFont="1" applyFill="1" applyBorder="1"/>
    <xf numFmtId="164" fontId="10" fillId="0" borderId="18" xfId="2" applyNumberFormat="1" applyFont="1" applyFill="1" applyBorder="1" applyAlignment="1">
      <alignment horizontal="left" indent="2"/>
    </xf>
    <xf numFmtId="164" fontId="10" fillId="0" borderId="18" xfId="0" applyNumberFormat="1" applyFont="1" applyFill="1" applyBorder="1"/>
    <xf numFmtId="164" fontId="10" fillId="2" borderId="0" xfId="2" applyNumberFormat="1" applyFont="1" applyFill="1" applyBorder="1" applyAlignment="1">
      <alignment horizontal="center" vertical="center"/>
    </xf>
    <xf numFmtId="164" fontId="10" fillId="2" borderId="18" xfId="2" applyNumberFormat="1" applyFont="1" applyFill="1" applyBorder="1" applyAlignment="1">
      <alignment horizontal="center" vertical="center"/>
    </xf>
    <xf numFmtId="0" fontId="10" fillId="0" borderId="18" xfId="0" applyFont="1" applyFill="1" applyBorder="1"/>
    <xf numFmtId="164" fontId="10" fillId="0" borderId="17" xfId="2" applyNumberFormat="1" applyFont="1" applyFill="1" applyBorder="1" applyAlignment="1">
      <alignment horizontal="left" indent="2"/>
    </xf>
    <xf numFmtId="164" fontId="10" fillId="0" borderId="17" xfId="2" applyNumberFormat="1" applyFont="1" applyFill="1" applyBorder="1" applyAlignment="1">
      <alignment horizontal="left" indent="1"/>
    </xf>
    <xf numFmtId="0" fontId="22" fillId="0" borderId="17" xfId="0" applyFont="1" applyFill="1" applyBorder="1"/>
    <xf numFmtId="164" fontId="10" fillId="0" borderId="18" xfId="2" applyNumberFormat="1" applyFont="1" applyFill="1" applyBorder="1" applyAlignment="1">
      <alignment horizontal="left" indent="1"/>
    </xf>
    <xf numFmtId="164" fontId="10" fillId="0" borderId="17" xfId="2" applyNumberFormat="1" applyFont="1" applyFill="1" applyBorder="1" applyAlignment="1">
      <alignment horizontal="left"/>
    </xf>
    <xf numFmtId="0" fontId="10" fillId="0" borderId="31" xfId="0" applyFont="1" applyBorder="1" applyAlignment="1">
      <alignment horizontal="center"/>
    </xf>
    <xf numFmtId="166" fontId="10" fillId="0" borderId="18" xfId="1" applyNumberFormat="1" applyFont="1" applyFill="1" applyBorder="1"/>
    <xf numFmtId="164" fontId="10" fillId="0" borderId="54" xfId="2" applyNumberFormat="1" applyFont="1" applyFill="1" applyBorder="1"/>
    <xf numFmtId="164" fontId="10" fillId="0" borderId="38" xfId="2" applyNumberFormat="1" applyFont="1" applyFill="1" applyBorder="1"/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0" fillId="0" borderId="59" xfId="0" applyFont="1" applyBorder="1" applyAlignment="1">
      <alignment horizontal="center" vertical="center"/>
    </xf>
    <xf numFmtId="164" fontId="7" fillId="0" borderId="0" xfId="2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64" fontId="7" fillId="0" borderId="0" xfId="2" applyNumberFormat="1" applyFont="1" applyFill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3" fillId="0" borderId="4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11">
    <cellStyle name="Comma" xfId="1" builtinId="3"/>
    <cellStyle name="Comma [0] 2" xfId="5"/>
    <cellStyle name="Comma [0] 3" xfId="8"/>
    <cellStyle name="Comma 2" xfId="7"/>
    <cellStyle name="Comma 2 2" xfId="10"/>
    <cellStyle name="Comma 3 3" xfId="2"/>
    <cellStyle name="Normal" xfId="0" builtinId="0"/>
    <cellStyle name="Normal 2" xfId="6"/>
    <cellStyle name="Normal 2 2" xfId="3"/>
    <cellStyle name="Normal 8" xfId="4"/>
    <cellStyle name="Percent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78441</xdr:colOff>
      <xdr:row>1</xdr:row>
      <xdr:rowOff>44823</xdr:rowOff>
    </xdr:from>
    <xdr:to>
      <xdr:col>4</xdr:col>
      <xdr:colOff>1053352</xdr:colOff>
      <xdr:row>2</xdr:row>
      <xdr:rowOff>68036</xdr:rowOff>
    </xdr:to>
    <xdr:sp macro="" textlink="">
      <xdr:nvSpPr>
        <xdr:cNvPr id="2" name="TextBox 1"/>
        <xdr:cNvSpPr txBox="1"/>
      </xdr:nvSpPr>
      <xdr:spPr>
        <a:xfrm>
          <a:off x="592791" y="197223"/>
          <a:ext cx="1632136" cy="2518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44824</xdr:colOff>
      <xdr:row>38</xdr:row>
      <xdr:rowOff>11206</xdr:rowOff>
    </xdr:from>
    <xdr:to>
      <xdr:col>4</xdr:col>
      <xdr:colOff>1019735</xdr:colOff>
      <xdr:row>40</xdr:row>
      <xdr:rowOff>0</xdr:rowOff>
    </xdr:to>
    <xdr:sp macro="" textlink="">
      <xdr:nvSpPr>
        <xdr:cNvPr id="3" name="TextBox 2"/>
        <xdr:cNvSpPr txBox="1"/>
      </xdr:nvSpPr>
      <xdr:spPr>
        <a:xfrm>
          <a:off x="559174" y="9098056"/>
          <a:ext cx="1632136" cy="31264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40821</xdr:colOff>
      <xdr:row>0</xdr:row>
      <xdr:rowOff>40822</xdr:rowOff>
    </xdr:from>
    <xdr:ext cx="2013857" cy="272142"/>
    <xdr:sp macro="" textlink="">
      <xdr:nvSpPr>
        <xdr:cNvPr id="2" name="TextBox 1"/>
        <xdr:cNvSpPr txBox="1"/>
      </xdr:nvSpPr>
      <xdr:spPr>
        <a:xfrm>
          <a:off x="40821" y="40822"/>
          <a:ext cx="2013857" cy="27214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30031</xdr:colOff>
      <xdr:row>41</xdr:row>
      <xdr:rowOff>104853</xdr:rowOff>
    </xdr:from>
    <xdr:ext cx="1752505" cy="303362"/>
    <xdr:sp macro="" textlink="">
      <xdr:nvSpPr>
        <xdr:cNvPr id="3" name="TextBox 2"/>
        <xdr:cNvSpPr txBox="1"/>
      </xdr:nvSpPr>
      <xdr:spPr>
        <a:xfrm>
          <a:off x="30031" y="6934278"/>
          <a:ext cx="1752505" cy="30336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40821</xdr:colOff>
      <xdr:row>0</xdr:row>
      <xdr:rowOff>40822</xdr:rowOff>
    </xdr:from>
    <xdr:ext cx="2013857" cy="272142"/>
    <xdr:sp macro="" textlink="">
      <xdr:nvSpPr>
        <xdr:cNvPr id="2" name="TextBox 1"/>
        <xdr:cNvSpPr txBox="1"/>
      </xdr:nvSpPr>
      <xdr:spPr>
        <a:xfrm>
          <a:off x="40821" y="40822"/>
          <a:ext cx="2013857" cy="27214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30031</xdr:colOff>
      <xdr:row>41</xdr:row>
      <xdr:rowOff>104853</xdr:rowOff>
    </xdr:from>
    <xdr:ext cx="1752505" cy="303362"/>
    <xdr:sp macro="" textlink="">
      <xdr:nvSpPr>
        <xdr:cNvPr id="3" name="TextBox 2"/>
        <xdr:cNvSpPr txBox="1"/>
      </xdr:nvSpPr>
      <xdr:spPr>
        <a:xfrm>
          <a:off x="30031" y="7791528"/>
          <a:ext cx="1752505" cy="30336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RRIGATION\DESIGN\Cost%20Estimation_2016\Cost%20Estimation%2015%20April%202016\IPDMIP_Cost%20Estimation_vs_Agt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ffesional\IRRIGATION\DESIGN\Cost%20Estimation_2016\Cost%20Estimation%2015%20April%202016\Jangan%20Pindah_gantinama\Paket%20under%2010%20billion%20ID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ffesional\IRRIGATION\DESIGN\Anjar_IPDMIP\Target%20Daerah%20Irigasi%20IPDMIP%2016080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ffesional\IRRIGATION\DESIGN\Cost%20Estimation_2016\Cost%20Estimation%2015%20April%202016\NPMU_All\OnGranting\OWP_District_Ongranting_Jan_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ffesional\IRRIGATION\DESIGN\Cost%20Estimation_2016\Cost%20Estimation%2015%20April%202016\Jangan%20Pindah_gantinama\OnGranting\OWP_District_Ongranting_Jan_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ffesional\IRRIGATION\DESIGN\Cost%20Estimation_2016\Cost%20Estimation%2015%20April%202016\Jangan%20Pindah_gantinama\All%20Activities_li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General Schedule"/>
      <sheetName val="basics"/>
      <sheetName val="Special Account"/>
      <sheetName val="DLI_Disbursements (2)"/>
      <sheetName val="AREA"/>
      <sheetName val="Total_ADB"/>
      <sheetName val="Institutional"/>
      <sheetName val="On Granting"/>
      <sheetName val="RRP_IFAD"/>
      <sheetName val="Total all"/>
      <sheetName val="Expenditure"/>
      <sheetName val="Consolidated"/>
      <sheetName val="Tbales in PAM"/>
      <sheetName val="EXPFIN"/>
      <sheetName val="COMFIN"/>
      <sheetName val="COMYRB"/>
      <sheetName val="EAYRB"/>
      <sheetName val="EXCMTF"/>
      <sheetName val="1.1."/>
      <sheetName val="1.2."/>
      <sheetName val="1.3."/>
      <sheetName val="1.4."/>
      <sheetName val="1.5.PPIC_MOA"/>
      <sheetName val="4.3."/>
      <sheetName val="1-1"/>
      <sheetName val="1-2"/>
      <sheetName val="1-3"/>
      <sheetName val="1-4"/>
      <sheetName val="1-5"/>
      <sheetName val="1-6"/>
      <sheetName val="1-7"/>
      <sheetName val="1-7A.PIU-PU"/>
      <sheetName val="1-7B_PIU-Bapeda"/>
      <sheetName val="1-7C.NPIU-Bangda"/>
      <sheetName val="1-7D.NPMU-PU"/>
      <sheetName val="1-7E IMEI_Bapenas"/>
      <sheetName val="1-7F NPIC_Bangda"/>
      <sheetName val="1-7G.  NPMC_PU"/>
      <sheetName val="1-7H PIC_Bapeda"/>
      <sheetName val="1-8"/>
      <sheetName val="2-1"/>
      <sheetName val="2-2"/>
      <sheetName val="2-3"/>
      <sheetName val="2-4"/>
      <sheetName val="2-5"/>
      <sheetName val="2-5B.NPIC_PU_DOM"/>
      <sheetName val="2-6"/>
      <sheetName val="3-1"/>
      <sheetName val="3-2"/>
      <sheetName val="3-3"/>
      <sheetName val="3-3A.NPIC_PU_DL"/>
      <sheetName val="3-3B.PPIC_PU"/>
      <sheetName val="3-4"/>
      <sheetName val="3-5"/>
      <sheetName val="3-6"/>
      <sheetName val="4.4E.PMU_MOA"/>
      <sheetName val="KOSONG"/>
      <sheetName val="Sheet3"/>
    </sheetNames>
    <sheetDataSet>
      <sheetData sheetId="0" refreshError="1"/>
      <sheetData sheetId="1" refreshError="1"/>
      <sheetData sheetId="2" refreshError="1">
        <row r="37">
          <cell r="E37">
            <v>14</v>
          </cell>
        </row>
        <row r="58">
          <cell r="C58">
            <v>39800</v>
          </cell>
        </row>
        <row r="59">
          <cell r="C59">
            <v>33500</v>
          </cell>
        </row>
        <row r="60">
          <cell r="C60">
            <v>30000</v>
          </cell>
        </row>
        <row r="61">
          <cell r="C61">
            <v>22500</v>
          </cell>
        </row>
        <row r="62">
          <cell r="C62">
            <v>25000</v>
          </cell>
        </row>
        <row r="63">
          <cell r="C63">
            <v>21100</v>
          </cell>
        </row>
        <row r="64">
          <cell r="C64">
            <v>20000</v>
          </cell>
        </row>
        <row r="65">
          <cell r="C65">
            <v>15000</v>
          </cell>
        </row>
        <row r="66">
          <cell r="C66">
            <v>12000</v>
          </cell>
        </row>
        <row r="68">
          <cell r="C68">
            <v>12500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ADB"/>
      <sheetName val="Rekap_Ksltn"/>
      <sheetName val="DI Pusat"/>
      <sheetName val="DI Provinsi"/>
      <sheetName val="DI Kabupaten"/>
      <sheetName val="Balai"/>
      <sheetName val="Balai 030816"/>
      <sheetName val="Rehab_Pusat"/>
      <sheetName val="Modernisasi"/>
      <sheetName val="Impementation Konsultan"/>
      <sheetName val="NPMC_PU"/>
      <sheetName val="NPIC_PU_DOM"/>
      <sheetName val="NPIC_DILL"/>
      <sheetName val="PPIC_PU"/>
      <sheetName val="TASK_Consl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6">
          <cell r="E66">
            <v>20</v>
          </cell>
        </row>
        <row r="67">
          <cell r="E67">
            <v>20</v>
          </cell>
        </row>
        <row r="68">
          <cell r="E68">
            <v>13000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 (updt)"/>
      <sheetName val="List DI Perubahan Clean"/>
      <sheetName val="DI Pusat"/>
      <sheetName val="DI Provinsi"/>
      <sheetName val="DI Kabupaten"/>
      <sheetName val="Balai 030816"/>
      <sheetName val="AREANonIPDMIP"/>
      <sheetName val="CompareIPDMIP&amp;NON"/>
    </sheetNames>
    <sheetDataSet>
      <sheetData sheetId="0">
        <row r="5">
          <cell r="A5" t="str">
            <v>NAD</v>
          </cell>
        </row>
      </sheetData>
      <sheetData sheetId="1">
        <row r="8">
          <cell r="B8" t="str">
            <v>NAD</v>
          </cell>
        </row>
      </sheetData>
      <sheetData sheetId="2">
        <row r="56">
          <cell r="E56">
            <v>20</v>
          </cell>
        </row>
        <row r="57">
          <cell r="E57">
            <v>13000</v>
          </cell>
        </row>
      </sheetData>
      <sheetData sheetId="3"/>
      <sheetData sheetId="4"/>
      <sheetData sheetId="5">
        <row r="5">
          <cell r="A5" t="str">
            <v>I.</v>
          </cell>
        </row>
      </sheetData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Recap"/>
      <sheetName val="AREA"/>
      <sheetName val="List DI"/>
      <sheetName val="General Schedule"/>
      <sheetName val="PSETK_Kab"/>
      <sheetName val="DI Kabupaten"/>
      <sheetName val="Asumption"/>
      <sheetName val="Province"/>
      <sheetName val="OWP"/>
      <sheetName val="Kabupaten3"/>
      <sheetName val="Aceh"/>
      <sheetName val="AWP"/>
      <sheetName val="ABesar"/>
      <sheetName val="AUtara"/>
      <sheetName val="ATimur"/>
      <sheetName val="Bireun"/>
      <sheetName val="TapanuliTgh"/>
      <sheetName val="Asahan"/>
      <sheetName val="HumbangHasund"/>
      <sheetName val="Simalungun"/>
      <sheetName val="Sijunjung"/>
      <sheetName val="Pasaman"/>
      <sheetName val="LimpulKoto"/>
      <sheetName val="PasBarat"/>
      <sheetName val="PessrSelt"/>
      <sheetName val="MusiRawas"/>
      <sheetName val="EmpatLawang"/>
      <sheetName val="OKUSeltn"/>
      <sheetName val="MuaraEnim"/>
      <sheetName val="MuBa"/>
      <sheetName val="Banyuasin"/>
      <sheetName val="Lahat"/>
      <sheetName val="Pesawaran"/>
      <sheetName val="Tanggamus"/>
      <sheetName val="Lamteng"/>
      <sheetName val="Tulangbawang"/>
      <sheetName val="Mesuji"/>
      <sheetName val="Serang"/>
      <sheetName val="Pandeglang"/>
      <sheetName val="Garut"/>
      <sheetName val="Indramayu"/>
      <sheetName val="Kuningan"/>
      <sheetName val="Ciamis"/>
      <sheetName val="Sukabumi"/>
      <sheetName val="Majalengka"/>
      <sheetName val="Sumedang"/>
      <sheetName val="Kebumen"/>
      <sheetName val="Banjarnegara"/>
      <sheetName val="Purworejo"/>
      <sheetName val="Pekalongan"/>
      <sheetName val="Pati"/>
      <sheetName val="Banyumas"/>
      <sheetName val="Cilacap"/>
      <sheetName val="Bojonegoro"/>
      <sheetName val="Ngawi"/>
      <sheetName val="!!!!!!!Lamongan!!!!!"/>
      <sheetName val="Kediri"/>
      <sheetName val="Madiun"/>
      <sheetName val="Lumajang"/>
      <sheetName val="Jember"/>
      <sheetName val="Jombang"/>
      <sheetName val="Tuban"/>
      <sheetName val="Ketapang"/>
      <sheetName val="Kuburaya"/>
      <sheetName val="Sambas"/>
      <sheetName val="KayongUtara"/>
      <sheetName val="HuluSgTgh"/>
      <sheetName val="Tapin"/>
      <sheetName val="BaritoKuala"/>
      <sheetName val="TanahBumbu"/>
      <sheetName val="MinSel"/>
      <sheetName val="BolMong"/>
      <sheetName val="ToliToli"/>
      <sheetName val="Poso"/>
      <sheetName val="Banggai"/>
      <sheetName val="Wajo"/>
      <sheetName val="Pinrang"/>
      <sheetName val="SidemengRapang"/>
      <sheetName val="Soppeng"/>
      <sheetName val="Bone"/>
      <sheetName val="LombokTeng"/>
      <sheetName val="LombokTim"/>
      <sheetName val="Bima"/>
      <sheetName val="Dompu"/>
      <sheetName val="ManggaraiBrt"/>
      <sheetName val="MangaraiTmr"/>
      <sheetName val="District"/>
      <sheetName val="IFDistrict"/>
      <sheetName val="IF_Province"/>
      <sheetName val="IFAD_TPM"/>
      <sheetName val="ADB_TPM"/>
    </sheetNames>
    <sheetDataSet>
      <sheetData sheetId="0"/>
      <sheetData sheetId="1"/>
      <sheetData sheetId="2">
        <row r="5">
          <cell r="C5" t="str">
            <v>Aceh Besar</v>
          </cell>
        </row>
        <row r="6">
          <cell r="C6" t="str">
            <v>Aceh Utara</v>
          </cell>
        </row>
        <row r="7">
          <cell r="C7" t="str">
            <v>Aceh Timur</v>
          </cell>
        </row>
        <row r="8">
          <cell r="C8" t="str">
            <v>Bireun</v>
          </cell>
        </row>
        <row r="9">
          <cell r="C9" t="str">
            <v>Tapanuli Tengah</v>
          </cell>
        </row>
        <row r="10">
          <cell r="C10" t="str">
            <v>Asahan</v>
          </cell>
        </row>
        <row r="11">
          <cell r="C11" t="str">
            <v>Humbang Hasundutan</v>
          </cell>
        </row>
        <row r="12">
          <cell r="C12" t="str">
            <v>Simalungun</v>
          </cell>
        </row>
        <row r="13">
          <cell r="C13" t="str">
            <v>Sinjunjung</v>
          </cell>
        </row>
        <row r="14">
          <cell r="C14" t="str">
            <v>Pasaman</v>
          </cell>
        </row>
        <row r="15">
          <cell r="C15" t="str">
            <v>Limapuluh Koto</v>
          </cell>
        </row>
        <row r="16">
          <cell r="C16" t="str">
            <v>Pasaman Barat</v>
          </cell>
        </row>
        <row r="17">
          <cell r="C17" t="str">
            <v>Pesisir Selatan</v>
          </cell>
        </row>
        <row r="18">
          <cell r="C18" t="str">
            <v>Musi Rawas</v>
          </cell>
        </row>
        <row r="19">
          <cell r="C19" t="str">
            <v>Empat Lawang</v>
          </cell>
        </row>
        <row r="20">
          <cell r="C20" t="str">
            <v>Ogan Komering Ulu Selatan</v>
          </cell>
        </row>
        <row r="21">
          <cell r="C21" t="str">
            <v>Muara Enim</v>
          </cell>
        </row>
        <row r="22">
          <cell r="C22" t="str">
            <v>Musi Banyuasin</v>
          </cell>
        </row>
        <row r="23">
          <cell r="C23" t="str">
            <v>Banyuasin</v>
          </cell>
        </row>
        <row r="24">
          <cell r="C24" t="str">
            <v>Lahat</v>
          </cell>
        </row>
        <row r="25">
          <cell r="C25" t="str">
            <v>Pesawaran</v>
          </cell>
        </row>
        <row r="26">
          <cell r="C26" t="str">
            <v>Tanggamus</v>
          </cell>
        </row>
        <row r="27">
          <cell r="C27" t="str">
            <v>Lampung Tengah</v>
          </cell>
        </row>
        <row r="28">
          <cell r="C28" t="str">
            <v>Tulangbawang</v>
          </cell>
        </row>
        <row r="29">
          <cell r="C29" t="str">
            <v>Mesuji</v>
          </cell>
        </row>
        <row r="30">
          <cell r="C30" t="str">
            <v>Serang</v>
          </cell>
        </row>
        <row r="31">
          <cell r="C31" t="str">
            <v>Pandeglang</v>
          </cell>
        </row>
        <row r="32">
          <cell r="C32" t="str">
            <v>Garut</v>
          </cell>
        </row>
        <row r="33">
          <cell r="C33" t="str">
            <v>Indramayu</v>
          </cell>
        </row>
        <row r="34">
          <cell r="C34" t="str">
            <v>Kuningan</v>
          </cell>
        </row>
        <row r="35">
          <cell r="C35" t="str">
            <v>Ciamis</v>
          </cell>
        </row>
        <row r="36">
          <cell r="C36" t="str">
            <v>Sukabumi</v>
          </cell>
        </row>
        <row r="37">
          <cell r="C37" t="str">
            <v>Majalengka</v>
          </cell>
        </row>
        <row r="38">
          <cell r="C38" t="str">
            <v>Sumedang</v>
          </cell>
        </row>
        <row r="39">
          <cell r="C39" t="str">
            <v>Kebumen</v>
          </cell>
        </row>
        <row r="40">
          <cell r="C40" t="str">
            <v>Banjarnegara</v>
          </cell>
        </row>
        <row r="41">
          <cell r="C41" t="str">
            <v>Purworejo</v>
          </cell>
        </row>
        <row r="42">
          <cell r="C42" t="str">
            <v>Pekalongan</v>
          </cell>
        </row>
        <row r="43">
          <cell r="C43" t="str">
            <v>Pati</v>
          </cell>
        </row>
        <row r="44">
          <cell r="C44" t="str">
            <v>Banyumas</v>
          </cell>
        </row>
        <row r="45">
          <cell r="C45" t="str">
            <v>Cilacap</v>
          </cell>
        </row>
        <row r="46">
          <cell r="C46" t="str">
            <v>Bojonegoro</v>
          </cell>
        </row>
        <row r="47">
          <cell r="C47" t="str">
            <v>Ngawi</v>
          </cell>
        </row>
        <row r="48">
          <cell r="C48" t="str">
            <v>Lamongan</v>
          </cell>
        </row>
        <row r="49">
          <cell r="C49" t="str">
            <v>Kediri</v>
          </cell>
        </row>
        <row r="50">
          <cell r="C50" t="str">
            <v>Madiun</v>
          </cell>
        </row>
        <row r="51">
          <cell r="C51" t="str">
            <v>Lumajang</v>
          </cell>
        </row>
        <row r="52">
          <cell r="C52" t="str">
            <v>Jember</v>
          </cell>
        </row>
        <row r="53">
          <cell r="C53" t="str">
            <v>Jombang</v>
          </cell>
        </row>
        <row r="54">
          <cell r="C54" t="str">
            <v>Tuban</v>
          </cell>
        </row>
        <row r="55">
          <cell r="C55" t="str">
            <v>Ketapang</v>
          </cell>
        </row>
        <row r="56">
          <cell r="C56" t="str">
            <v>Kubu Raya</v>
          </cell>
        </row>
        <row r="57">
          <cell r="C57" t="str">
            <v>Sambas</v>
          </cell>
        </row>
        <row r="58">
          <cell r="C58" t="str">
            <v>Kayong Utara</v>
          </cell>
        </row>
        <row r="59">
          <cell r="C59" t="str">
            <v>Hulu Sungai Tengah</v>
          </cell>
        </row>
        <row r="60">
          <cell r="C60" t="str">
            <v>Tapin</v>
          </cell>
        </row>
        <row r="61">
          <cell r="C61" t="str">
            <v>Barito Kuala</v>
          </cell>
        </row>
        <row r="62">
          <cell r="C62" t="str">
            <v>Tanah Bumbu</v>
          </cell>
        </row>
        <row r="63">
          <cell r="C63" t="str">
            <v>Minahasa Selatan</v>
          </cell>
        </row>
        <row r="64">
          <cell r="C64" t="str">
            <v>Bolaang Mongondow</v>
          </cell>
        </row>
        <row r="65">
          <cell r="C65" t="str">
            <v>Toli Toli</v>
          </cell>
        </row>
        <row r="66">
          <cell r="C66" t="str">
            <v>Poso</v>
          </cell>
        </row>
        <row r="67">
          <cell r="C67" t="str">
            <v>Banggai</v>
          </cell>
        </row>
        <row r="68">
          <cell r="C68" t="str">
            <v>Wajo</v>
          </cell>
        </row>
        <row r="69">
          <cell r="C69" t="str">
            <v>Pinrang</v>
          </cell>
        </row>
        <row r="70">
          <cell r="C70" t="str">
            <v>Sidenreng Rappang</v>
          </cell>
        </row>
        <row r="71">
          <cell r="C71" t="str">
            <v>Soppeng</v>
          </cell>
        </row>
        <row r="72">
          <cell r="C72" t="str">
            <v>Bone</v>
          </cell>
        </row>
        <row r="73">
          <cell r="C73" t="str">
            <v>Lombok Tengah</v>
          </cell>
        </row>
        <row r="74">
          <cell r="C74" t="str">
            <v>Lombok Timur</v>
          </cell>
        </row>
        <row r="75">
          <cell r="C75" t="str">
            <v>Bima</v>
          </cell>
        </row>
        <row r="76">
          <cell r="C76" t="str">
            <v>Dompu</v>
          </cell>
        </row>
        <row r="77">
          <cell r="C77" t="str">
            <v>Manggarai Barat</v>
          </cell>
        </row>
        <row r="78">
          <cell r="C78" t="str">
            <v>Manggarai Timur</v>
          </cell>
        </row>
      </sheetData>
      <sheetData sheetId="3"/>
      <sheetData sheetId="4"/>
      <sheetData sheetId="5"/>
      <sheetData sheetId="6">
        <row r="16">
          <cell r="M16">
            <v>0.7</v>
          </cell>
        </row>
      </sheetData>
      <sheetData sheetId="7"/>
      <sheetData sheetId="8"/>
      <sheetData sheetId="9">
        <row r="15">
          <cell r="D15" t="str">
            <v>Kab.Bapeda.Offc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Recap"/>
      <sheetName val="AREA"/>
      <sheetName val="List DI"/>
      <sheetName val="General Schedule"/>
      <sheetName val="DI Kabupaten"/>
      <sheetName val="Asumption"/>
      <sheetName val="Province"/>
      <sheetName val="Kabupaten"/>
      <sheetName val="Kabupaten3"/>
      <sheetName val="Aceh"/>
      <sheetName val="ABesar"/>
      <sheetName val="AUtara"/>
      <sheetName val="ATimur"/>
      <sheetName val="Bireun"/>
      <sheetName val="TapanuliTgh"/>
      <sheetName val="Asahan"/>
      <sheetName val="HumbangHasund"/>
      <sheetName val="Simalungun"/>
      <sheetName val="Sijunjung"/>
      <sheetName val="Pasaman"/>
      <sheetName val="LimpulKoto"/>
      <sheetName val="PasBarat"/>
      <sheetName val="PessrSelt"/>
      <sheetName val="MusiRawas"/>
      <sheetName val="EmpatLawang"/>
      <sheetName val="OKUSeltn"/>
      <sheetName val="MuaraEnim"/>
      <sheetName val="MuBa"/>
      <sheetName val="Banyuasin"/>
      <sheetName val="Lahat"/>
      <sheetName val="Pesawaran"/>
      <sheetName val="Tanggamus"/>
      <sheetName val="Lamteng"/>
      <sheetName val="Tulangbawang"/>
      <sheetName val="Mesuji"/>
      <sheetName val="Serang"/>
      <sheetName val="Pandeglang"/>
      <sheetName val="Garut"/>
      <sheetName val="Indramayu"/>
      <sheetName val="Kuningan"/>
      <sheetName val="Ciamis"/>
      <sheetName val="Sukabumi"/>
      <sheetName val="Majalengka"/>
      <sheetName val="Sumedang"/>
      <sheetName val="Kebumen"/>
      <sheetName val="Banjarnegara"/>
      <sheetName val="Purworejo"/>
      <sheetName val="Pekalongan"/>
      <sheetName val="Pati"/>
      <sheetName val="Banyumas"/>
      <sheetName val="Cilacap"/>
      <sheetName val="Bojonegoro"/>
      <sheetName val="Ngawi"/>
      <sheetName val="!!!!!!!Lamongan!!!!!"/>
      <sheetName val="Kediri"/>
      <sheetName val="Madiun"/>
      <sheetName val="Lumajang"/>
      <sheetName val="Jember"/>
      <sheetName val="Jombang"/>
      <sheetName val="Tuban"/>
      <sheetName val="Ketapang"/>
      <sheetName val="Kuburaya"/>
      <sheetName val="Sambas"/>
      <sheetName val="KayongUtara"/>
      <sheetName val="HuluSgTgh"/>
      <sheetName val="Tapin"/>
      <sheetName val="BaritoKuala"/>
      <sheetName val="TanahBumbu"/>
      <sheetName val="MinSel"/>
      <sheetName val="BolMong"/>
      <sheetName val="ToliToli"/>
      <sheetName val="Poso"/>
      <sheetName val="Banggai"/>
      <sheetName val="Wajo"/>
      <sheetName val="Pinrang"/>
      <sheetName val="SidemengRapang"/>
      <sheetName val="Soppeng"/>
      <sheetName val="Bone"/>
      <sheetName val="LombokTeng"/>
      <sheetName val="LombokTim"/>
      <sheetName val="Bima"/>
      <sheetName val="Dompu"/>
      <sheetName val="ManggaraiBrt"/>
      <sheetName val="MangaraiTmr"/>
      <sheetName val="District"/>
      <sheetName val="IFDistrict"/>
      <sheetName val="IF_Province"/>
      <sheetName val="IFAD_TPM"/>
      <sheetName val="ADB_TPM"/>
    </sheetNames>
    <sheetDataSet>
      <sheetData sheetId="0"/>
      <sheetData sheetId="1"/>
      <sheetData sheetId="2">
        <row r="5">
          <cell r="C5" t="str">
            <v>Aceh Besar</v>
          </cell>
        </row>
        <row r="6">
          <cell r="C6" t="str">
            <v>Aceh Utara</v>
          </cell>
        </row>
        <row r="7">
          <cell r="C7" t="str">
            <v>Aceh Timur</v>
          </cell>
        </row>
        <row r="8">
          <cell r="C8" t="str">
            <v>Bireun</v>
          </cell>
        </row>
        <row r="9">
          <cell r="C9" t="str">
            <v>Tapanuli Tengah</v>
          </cell>
        </row>
        <row r="10">
          <cell r="C10" t="str">
            <v>Asahan</v>
          </cell>
        </row>
        <row r="11">
          <cell r="C11" t="str">
            <v>Humbang Hasundutan</v>
          </cell>
        </row>
        <row r="12">
          <cell r="C12" t="str">
            <v>Simalungun</v>
          </cell>
        </row>
        <row r="13">
          <cell r="C13" t="str">
            <v>Sinjunjung</v>
          </cell>
        </row>
        <row r="14">
          <cell r="C14" t="str">
            <v>Pasaman</v>
          </cell>
        </row>
        <row r="15">
          <cell r="C15" t="str">
            <v>Limapuluh Koto</v>
          </cell>
        </row>
        <row r="16">
          <cell r="C16" t="str">
            <v>Pasaman Barat</v>
          </cell>
        </row>
        <row r="17">
          <cell r="C17" t="str">
            <v>Pesisir Selatan</v>
          </cell>
        </row>
        <row r="18">
          <cell r="C18" t="str">
            <v>Musi Rawas</v>
          </cell>
        </row>
        <row r="19">
          <cell r="C19" t="str">
            <v>Empat Lawang</v>
          </cell>
        </row>
        <row r="20">
          <cell r="C20" t="str">
            <v>Ogan Komering Ulu Selatan</v>
          </cell>
        </row>
        <row r="21">
          <cell r="C21" t="str">
            <v>Muara Enim</v>
          </cell>
        </row>
        <row r="22">
          <cell r="C22" t="str">
            <v>Musi Banyuasin</v>
          </cell>
        </row>
        <row r="23">
          <cell r="C23" t="str">
            <v>Banyuasin</v>
          </cell>
        </row>
        <row r="24">
          <cell r="C24" t="str">
            <v>Lahat (replace Cirebon)</v>
          </cell>
        </row>
        <row r="25">
          <cell r="C25" t="str">
            <v>Pesawaran</v>
          </cell>
        </row>
        <row r="26">
          <cell r="C26" t="str">
            <v>Tanggamus</v>
          </cell>
        </row>
        <row r="27">
          <cell r="C27" t="str">
            <v>Lampung Tengah</v>
          </cell>
        </row>
        <row r="28">
          <cell r="C28" t="str">
            <v>Tulangbawang</v>
          </cell>
        </row>
        <row r="29">
          <cell r="C29" t="str">
            <v>Mesuji</v>
          </cell>
        </row>
        <row r="30">
          <cell r="C30" t="str">
            <v>Serang</v>
          </cell>
        </row>
        <row r="31">
          <cell r="C31" t="str">
            <v>Pandeglang</v>
          </cell>
        </row>
        <row r="32">
          <cell r="C32" t="str">
            <v>Garut</v>
          </cell>
        </row>
        <row r="33">
          <cell r="C33" t="str">
            <v>Indramayu</v>
          </cell>
        </row>
        <row r="34">
          <cell r="C34" t="str">
            <v>Kuningan</v>
          </cell>
        </row>
        <row r="35">
          <cell r="C35" t="str">
            <v>Ciamis</v>
          </cell>
        </row>
        <row r="36">
          <cell r="C36" t="str">
            <v>Sukabumi</v>
          </cell>
        </row>
        <row r="37">
          <cell r="C37" t="str">
            <v>Majalengka</v>
          </cell>
        </row>
        <row r="38">
          <cell r="C38" t="str">
            <v>Sumedang</v>
          </cell>
        </row>
        <row r="39">
          <cell r="C39" t="str">
            <v>Kebumen</v>
          </cell>
        </row>
        <row r="40">
          <cell r="C40" t="str">
            <v>Banjarnegara</v>
          </cell>
        </row>
        <row r="41">
          <cell r="C41" t="str">
            <v>Purworejo</v>
          </cell>
        </row>
        <row r="42">
          <cell r="C42" t="str">
            <v>Pekalongan</v>
          </cell>
        </row>
        <row r="43">
          <cell r="C43" t="str">
            <v>Pati</v>
          </cell>
        </row>
        <row r="44">
          <cell r="C44" t="str">
            <v>Banyumas</v>
          </cell>
        </row>
        <row r="45">
          <cell r="C45" t="str">
            <v>Cilacap</v>
          </cell>
        </row>
        <row r="46">
          <cell r="C46" t="str">
            <v>Bojonegoro</v>
          </cell>
        </row>
        <row r="47">
          <cell r="C47" t="str">
            <v>Ngawi</v>
          </cell>
        </row>
        <row r="48">
          <cell r="C48" t="str">
            <v>Lamongan</v>
          </cell>
        </row>
        <row r="49">
          <cell r="C49" t="str">
            <v>Kediri</v>
          </cell>
        </row>
        <row r="50">
          <cell r="C50" t="str">
            <v>Madiun</v>
          </cell>
        </row>
        <row r="51">
          <cell r="C51" t="str">
            <v>Lumajang</v>
          </cell>
        </row>
        <row r="52">
          <cell r="C52" t="str">
            <v>Jember</v>
          </cell>
        </row>
        <row r="53">
          <cell r="C53" t="str">
            <v>Jombang</v>
          </cell>
        </row>
        <row r="54">
          <cell r="C54" t="str">
            <v>Tuban (replace Sidoarjo)</v>
          </cell>
        </row>
        <row r="55">
          <cell r="C55" t="str">
            <v>Ketapang</v>
          </cell>
        </row>
        <row r="56">
          <cell r="C56" t="str">
            <v>Kubu Raya</v>
          </cell>
        </row>
        <row r="57">
          <cell r="C57" t="str">
            <v>Sambas</v>
          </cell>
        </row>
        <row r="58">
          <cell r="C58" t="str">
            <v>Kayong Utara</v>
          </cell>
        </row>
        <row r="59">
          <cell r="C59" t="str">
            <v>Hulu Sungai Tengah</v>
          </cell>
        </row>
        <row r="60">
          <cell r="C60" t="str">
            <v>Tapin</v>
          </cell>
        </row>
        <row r="61">
          <cell r="C61" t="str">
            <v>Barito Kuala</v>
          </cell>
        </row>
        <row r="62">
          <cell r="C62" t="str">
            <v>Tanah Bumbu</v>
          </cell>
        </row>
        <row r="63">
          <cell r="C63" t="str">
            <v>Minahasa Selatan</v>
          </cell>
        </row>
        <row r="64">
          <cell r="C64" t="str">
            <v>Bolaang Mongondow</v>
          </cell>
        </row>
        <row r="65">
          <cell r="C65" t="str">
            <v>Toli Toli</v>
          </cell>
        </row>
        <row r="66">
          <cell r="C66" t="str">
            <v>Poso</v>
          </cell>
        </row>
        <row r="67">
          <cell r="C67" t="str">
            <v>Banggai</v>
          </cell>
        </row>
        <row r="68">
          <cell r="C68" t="str">
            <v>Wajo</v>
          </cell>
        </row>
        <row r="69">
          <cell r="C69" t="str">
            <v>Pinrang</v>
          </cell>
        </row>
        <row r="70">
          <cell r="C70" t="str">
            <v>Sidenreng Rappang</v>
          </cell>
        </row>
        <row r="71">
          <cell r="C71" t="str">
            <v>Soppeng</v>
          </cell>
        </row>
        <row r="72">
          <cell r="C72" t="str">
            <v>Bone</v>
          </cell>
        </row>
        <row r="73">
          <cell r="C73" t="str">
            <v>Lombok Tengah</v>
          </cell>
        </row>
        <row r="74">
          <cell r="C74" t="str">
            <v>Lombok Timur</v>
          </cell>
        </row>
        <row r="75">
          <cell r="C75" t="str">
            <v>Bima</v>
          </cell>
        </row>
        <row r="76">
          <cell r="C76" t="str">
            <v>Dompu</v>
          </cell>
        </row>
        <row r="77">
          <cell r="C77" t="str">
            <v>Manggarai Barat</v>
          </cell>
        </row>
        <row r="78">
          <cell r="C78" t="str">
            <v>Manggarai Timur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an"/>
      <sheetName val="all activities"/>
      <sheetName val="Master"/>
      <sheetName val="DGWR"/>
      <sheetName val="NPMU"/>
      <sheetName val="IRWA"/>
      <sheetName val="DOM"/>
      <sheetName val="RBO"/>
      <sheetName val="BANGDA"/>
      <sheetName val=" TPM2"/>
      <sheetName val="TPM"/>
      <sheetName val="Provinsi"/>
      <sheetName val="Kabupaten"/>
      <sheetName val="DGWR_1"/>
      <sheetName val="DGWR_old"/>
      <sheetName val="MOHA_Old"/>
      <sheetName val="Ongranting"/>
      <sheetName val="Ongranting ADB_IFAD"/>
      <sheetName val="SuratMOA"/>
      <sheetName val="AREA+TPM"/>
      <sheetName val="TPM_Banten-Jateng"/>
      <sheetName val="Detail Area"/>
      <sheetName val="Balai 030816"/>
      <sheetName val="PSETK_Kab"/>
      <sheetName val="PSETK_Prov"/>
      <sheetName val="AREA+DLI"/>
      <sheetName val="Supervisi"/>
      <sheetName val="PSETK_Pusat"/>
      <sheetName val="Prov_all"/>
    </sheetNames>
    <sheetDataSet>
      <sheetData sheetId="0">
        <row r="9">
          <cell r="B9">
            <v>74</v>
          </cell>
        </row>
      </sheetData>
      <sheetData sheetId="1">
        <row r="13">
          <cell r="G13">
            <v>30000</v>
          </cell>
        </row>
      </sheetData>
      <sheetData sheetId="2">
        <row r="626">
          <cell r="D626">
            <v>4474202671.4153404</v>
          </cell>
        </row>
      </sheetData>
      <sheetData sheetId="3">
        <row r="326">
          <cell r="E326">
            <v>0</v>
          </cell>
        </row>
      </sheetData>
      <sheetData sheetId="4">
        <row r="5">
          <cell r="E5" t="str">
            <v>1.2.  Memperbaharui, menerbitkan &amp; mensosialisasikan peraturan/pedoman teknis Utama</v>
          </cell>
        </row>
      </sheetData>
      <sheetData sheetId="5">
        <row r="5">
          <cell r="E5" t="str">
            <v>1.2.  Memperbaharui, menerbitkan &amp; mensosialisasikan peraturan/pedoman teknis Utama</v>
          </cell>
        </row>
      </sheetData>
      <sheetData sheetId="6">
        <row r="6">
          <cell r="D6" t="str">
            <v>OP</v>
          </cell>
        </row>
      </sheetData>
      <sheetData sheetId="7">
        <row r="10">
          <cell r="W10">
            <v>390000</v>
          </cell>
        </row>
      </sheetData>
      <sheetData sheetId="8"/>
      <sheetData sheetId="9"/>
      <sheetData sheetId="10"/>
      <sheetData sheetId="11">
        <row r="12">
          <cell r="A12">
            <v>6</v>
          </cell>
        </row>
      </sheetData>
      <sheetData sheetId="12">
        <row r="3">
          <cell r="AA3">
            <v>3767</v>
          </cell>
        </row>
      </sheetData>
      <sheetData sheetId="13"/>
      <sheetData sheetId="14"/>
      <sheetData sheetId="15"/>
      <sheetData sheetId="16">
        <row r="79">
          <cell r="L79">
            <v>0</v>
          </cell>
        </row>
      </sheetData>
      <sheetData sheetId="17">
        <row r="115">
          <cell r="E115">
            <v>0.94526892901030335</v>
          </cell>
        </row>
        <row r="116">
          <cell r="E116">
            <v>13000</v>
          </cell>
        </row>
      </sheetData>
      <sheetData sheetId="18"/>
      <sheetData sheetId="19">
        <row r="112">
          <cell r="E112">
            <v>3767</v>
          </cell>
        </row>
      </sheetData>
      <sheetData sheetId="20"/>
      <sheetData sheetId="21"/>
      <sheetData sheetId="22"/>
      <sheetData sheetId="23"/>
      <sheetData sheetId="24">
        <row r="22">
          <cell r="D22">
            <v>411272.62445733446</v>
          </cell>
        </row>
      </sheetData>
      <sheetData sheetId="25"/>
      <sheetData sheetId="26"/>
      <sheetData sheetId="27">
        <row r="186">
          <cell r="C186">
            <v>54262</v>
          </cell>
        </row>
      </sheetData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39"/>
  <sheetViews>
    <sheetView showGridLines="0" zoomScale="70" zoomScaleNormal="70" workbookViewId="0">
      <selection activeCell="D5" sqref="D5:O5"/>
    </sheetView>
  </sheetViews>
  <sheetFormatPr defaultColWidth="9.140625" defaultRowHeight="12.75" x14ac:dyDescent="0.25"/>
  <cols>
    <col min="1" max="3" width="2.5703125" style="25" customWidth="1"/>
    <col min="4" max="4" width="9.85546875" style="3" customWidth="1"/>
    <col min="5" max="5" width="17.42578125" style="3" customWidth="1"/>
    <col min="6" max="6" width="75.140625" style="4" customWidth="1"/>
    <col min="7" max="7" width="8.28515625" style="5" customWidth="1"/>
    <col min="8" max="10" width="11.140625" style="3" customWidth="1"/>
    <col min="11" max="11" width="11.85546875" style="3" customWidth="1"/>
    <col min="12" max="12" width="8.140625" style="3" customWidth="1"/>
    <col min="13" max="13" width="10.42578125" style="3" customWidth="1"/>
    <col min="14" max="14" width="8.140625" style="3" customWidth="1"/>
    <col min="15" max="15" width="9.140625" style="3"/>
    <col min="16" max="16" width="4.5703125" style="6" customWidth="1"/>
    <col min="17" max="16384" width="9.140625" style="6"/>
  </cols>
  <sheetData>
    <row r="1" spans="1:52" s="7" customFormat="1" ht="12" customHeight="1" x14ac:dyDescent="0.2">
      <c r="A1" s="1"/>
      <c r="B1" s="1"/>
      <c r="C1" s="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6"/>
    </row>
    <row r="2" spans="1:52" s="7" customFormat="1" ht="18" customHeight="1" x14ac:dyDescent="0.2">
      <c r="A2" s="1"/>
      <c r="B2" s="1"/>
      <c r="C2" s="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6"/>
    </row>
    <row r="3" spans="1:52" s="7" customFormat="1" ht="18" customHeight="1" x14ac:dyDescent="0.2">
      <c r="A3" s="1"/>
      <c r="B3" s="1"/>
      <c r="C3" s="2"/>
      <c r="D3" s="156" t="s">
        <v>0</v>
      </c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52"/>
      <c r="Q3" s="52"/>
      <c r="R3" s="52"/>
      <c r="S3" s="52"/>
      <c r="T3" s="6"/>
    </row>
    <row r="4" spans="1:52" s="7" customFormat="1" ht="18" customHeight="1" x14ac:dyDescent="0.2">
      <c r="A4" s="1"/>
      <c r="B4" s="1"/>
      <c r="C4" s="2"/>
      <c r="D4" s="156" t="s">
        <v>1</v>
      </c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52"/>
      <c r="Q4" s="52"/>
      <c r="R4" s="52"/>
      <c r="S4" s="52"/>
      <c r="T4" s="6"/>
    </row>
    <row r="5" spans="1:52" s="40" customFormat="1" ht="15.75" customHeight="1" x14ac:dyDescent="0.25">
      <c r="A5" s="51"/>
      <c r="B5" s="51"/>
      <c r="D5" s="156" t="s">
        <v>73</v>
      </c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33"/>
      <c r="AI5" s="33"/>
      <c r="AJ5" s="33"/>
      <c r="AK5" s="33"/>
      <c r="AL5" s="33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</row>
    <row r="6" spans="1:52" s="40" customFormat="1" ht="15.75" customHeight="1" x14ac:dyDescent="0.25">
      <c r="A6" s="51"/>
      <c r="B6" s="51"/>
      <c r="D6" s="156" t="s">
        <v>74</v>
      </c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33"/>
      <c r="AI6" s="33"/>
      <c r="AJ6" s="33"/>
      <c r="AK6" s="33"/>
      <c r="AL6" s="33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</row>
    <row r="7" spans="1:52" s="7" customFormat="1" ht="18" customHeight="1" x14ac:dyDescent="0.2">
      <c r="A7" s="1"/>
      <c r="B7" s="1"/>
      <c r="C7" s="2"/>
      <c r="D7" s="156" t="s">
        <v>2</v>
      </c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52"/>
      <c r="Q7" s="52"/>
      <c r="R7" s="52"/>
      <c r="S7" s="52"/>
      <c r="T7" s="6"/>
    </row>
    <row r="8" spans="1:52" s="7" customFormat="1" ht="18" customHeight="1" x14ac:dyDescent="0.2">
      <c r="A8" s="1"/>
      <c r="B8" s="1"/>
      <c r="C8" s="10"/>
      <c r="D8" s="156" t="s">
        <v>75</v>
      </c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6"/>
      <c r="Q8" s="6"/>
      <c r="R8" s="6"/>
      <c r="S8" s="6"/>
      <c r="T8" s="6"/>
    </row>
    <row r="9" spans="1:52" s="7" customFormat="1" ht="12.75" customHeight="1" x14ac:dyDescent="0.25">
      <c r="A9" s="1"/>
      <c r="B9" s="163"/>
      <c r="C9" s="163"/>
      <c r="D9" s="172" t="s">
        <v>3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2"/>
      <c r="Q9" s="12"/>
      <c r="R9" s="6"/>
      <c r="S9" s="6"/>
      <c r="T9" s="6"/>
    </row>
    <row r="10" spans="1:52" s="7" customFormat="1" ht="7.5" customHeight="1" thickBot="1" x14ac:dyDescent="0.3">
      <c r="A10" s="1"/>
      <c r="B10" s="13"/>
      <c r="C10" s="45"/>
      <c r="P10" s="12"/>
      <c r="Q10" s="12"/>
      <c r="R10" s="6"/>
      <c r="S10" s="6"/>
      <c r="T10" s="6"/>
    </row>
    <row r="11" spans="1:52" s="7" customFormat="1" ht="14.25" thickTop="1" x14ac:dyDescent="0.25">
      <c r="A11" s="2"/>
      <c r="B11" s="13"/>
      <c r="C11" s="45"/>
      <c r="D11" s="166" t="s">
        <v>4</v>
      </c>
      <c r="E11" s="168" t="s">
        <v>5</v>
      </c>
      <c r="F11" s="170" t="s">
        <v>6</v>
      </c>
      <c r="G11" s="149" t="s">
        <v>7</v>
      </c>
      <c r="H11" s="150"/>
      <c r="I11" s="153" t="s">
        <v>9</v>
      </c>
      <c r="J11" s="154"/>
      <c r="K11" s="155"/>
      <c r="L11" s="157"/>
      <c r="M11" s="157"/>
      <c r="N11" s="157"/>
      <c r="O11" s="158"/>
      <c r="P11" s="6"/>
      <c r="Q11" s="6"/>
      <c r="R11" s="6"/>
      <c r="S11" s="6"/>
      <c r="T11" s="6"/>
    </row>
    <row r="12" spans="1:52" ht="13.5" x14ac:dyDescent="0.25">
      <c r="A12" s="10"/>
      <c r="B12" s="14"/>
      <c r="C12" s="14"/>
      <c r="D12" s="167"/>
      <c r="E12" s="169"/>
      <c r="F12" s="171"/>
      <c r="G12" s="151"/>
      <c r="H12" s="152"/>
      <c r="I12" s="47" t="s">
        <v>77</v>
      </c>
      <c r="J12" s="48" t="s">
        <v>78</v>
      </c>
      <c r="K12" s="15" t="s">
        <v>9</v>
      </c>
      <c r="L12" s="16">
        <v>2018</v>
      </c>
      <c r="M12" s="16">
        <v>2019</v>
      </c>
      <c r="N12" s="16">
        <v>2020</v>
      </c>
      <c r="O12" s="17">
        <v>2021</v>
      </c>
      <c r="U12" s="7"/>
      <c r="V12" s="7"/>
      <c r="W12" s="7"/>
    </row>
    <row r="13" spans="1:52" ht="14.25" thickBot="1" x14ac:dyDescent="0.3">
      <c r="A13" s="2"/>
      <c r="B13" s="14"/>
      <c r="C13" s="14"/>
      <c r="D13" s="133">
        <v>1</v>
      </c>
      <c r="E13" s="18">
        <v>2</v>
      </c>
      <c r="F13" s="19">
        <v>3</v>
      </c>
      <c r="G13" s="159">
        <v>4</v>
      </c>
      <c r="H13" s="160"/>
      <c r="I13" s="55">
        <v>5</v>
      </c>
      <c r="J13" s="56">
        <v>6</v>
      </c>
      <c r="K13" s="57">
        <v>7</v>
      </c>
      <c r="L13" s="161">
        <v>8</v>
      </c>
      <c r="M13" s="161"/>
      <c r="N13" s="161"/>
      <c r="O13" s="162"/>
      <c r="U13" s="7"/>
      <c r="V13" s="7"/>
      <c r="W13" s="7"/>
    </row>
    <row r="14" spans="1:52" ht="14.25" thickTop="1" x14ac:dyDescent="0.25">
      <c r="A14" s="10"/>
      <c r="B14" s="14"/>
      <c r="C14" s="14"/>
      <c r="D14" s="70" t="s">
        <v>10</v>
      </c>
      <c r="E14" s="70" t="s">
        <v>11</v>
      </c>
      <c r="F14" s="71" t="s">
        <v>12</v>
      </c>
      <c r="G14" s="134"/>
      <c r="H14" s="73"/>
      <c r="I14" s="53"/>
      <c r="J14" s="53"/>
      <c r="K14" s="54"/>
      <c r="L14" s="79"/>
      <c r="M14" s="79"/>
      <c r="N14" s="79"/>
      <c r="O14" s="71"/>
      <c r="U14" s="7"/>
      <c r="V14" s="7"/>
      <c r="W14" s="7"/>
    </row>
    <row r="15" spans="1:52" ht="13.5" x14ac:dyDescent="0.25">
      <c r="A15" s="10"/>
      <c r="B15" s="14"/>
      <c r="C15" s="14"/>
      <c r="D15" s="70" t="s">
        <v>10</v>
      </c>
      <c r="E15" s="70" t="s">
        <v>11</v>
      </c>
      <c r="F15" s="135" t="s">
        <v>71</v>
      </c>
      <c r="G15" s="72">
        <v>1</v>
      </c>
      <c r="H15" s="71" t="s">
        <v>13</v>
      </c>
      <c r="I15" s="53">
        <f>+K15*0.166666666666667</f>
        <v>5000.00000000001</v>
      </c>
      <c r="J15" s="53">
        <f>+K15*0.833333333333333</f>
        <v>24999.999999999993</v>
      </c>
      <c r="K15" s="136">
        <v>30000</v>
      </c>
      <c r="L15" s="137" t="s">
        <v>14</v>
      </c>
      <c r="M15" s="79"/>
      <c r="N15" s="79"/>
      <c r="O15" s="71"/>
      <c r="Q15" s="21"/>
      <c r="U15" s="7"/>
      <c r="V15" s="7"/>
      <c r="W15" s="7"/>
    </row>
    <row r="16" spans="1:52" ht="13.5" x14ac:dyDescent="0.25">
      <c r="A16" s="10"/>
      <c r="B16" s="14"/>
      <c r="C16" s="14"/>
      <c r="D16" s="70" t="s">
        <v>10</v>
      </c>
      <c r="E16" s="70" t="s">
        <v>11</v>
      </c>
      <c r="F16" s="135" t="s">
        <v>15</v>
      </c>
      <c r="G16" s="72">
        <v>3</v>
      </c>
      <c r="H16" s="71" t="s">
        <v>13</v>
      </c>
      <c r="I16" s="53">
        <f>+K16*0.166666666666667</f>
        <v>25000.000000000047</v>
      </c>
      <c r="J16" s="53">
        <f>+K16*0.833333333333333</f>
        <v>124999.99999999996</v>
      </c>
      <c r="K16" s="136">
        <v>150000</v>
      </c>
      <c r="L16" s="137" t="s">
        <v>14</v>
      </c>
      <c r="M16" s="137" t="s">
        <v>14</v>
      </c>
      <c r="N16" s="79"/>
      <c r="O16" s="71"/>
      <c r="Q16" s="21"/>
      <c r="U16" s="7"/>
      <c r="V16" s="7"/>
      <c r="W16" s="7"/>
    </row>
    <row r="17" spans="1:30" ht="13.5" x14ac:dyDescent="0.25">
      <c r="A17" s="2"/>
      <c r="B17" s="14"/>
      <c r="C17" s="14"/>
      <c r="D17" s="70" t="s">
        <v>10</v>
      </c>
      <c r="E17" s="70" t="s">
        <v>11</v>
      </c>
      <c r="F17" s="135" t="s">
        <v>70</v>
      </c>
      <c r="G17" s="72">
        <v>11</v>
      </c>
      <c r="H17" s="71" t="s">
        <v>13</v>
      </c>
      <c r="I17" s="53">
        <f>+K17*0.166666666666667</f>
        <v>9166.6666666666843</v>
      </c>
      <c r="J17" s="53">
        <f>+K17*0.833333333333333</f>
        <v>45833.333333333314</v>
      </c>
      <c r="K17" s="136">
        <v>55000</v>
      </c>
      <c r="L17" s="137" t="s">
        <v>14</v>
      </c>
      <c r="M17" s="137" t="s">
        <v>14</v>
      </c>
      <c r="N17" s="137" t="s">
        <v>14</v>
      </c>
      <c r="O17" s="138" t="s">
        <v>14</v>
      </c>
      <c r="U17" s="7"/>
      <c r="V17" s="7"/>
      <c r="W17" s="7"/>
    </row>
    <row r="18" spans="1:30" ht="13.5" x14ac:dyDescent="0.25">
      <c r="A18" s="2"/>
      <c r="B18" s="14"/>
      <c r="C18" s="14"/>
      <c r="D18" s="70" t="s">
        <v>16</v>
      </c>
      <c r="E18" s="70" t="s">
        <v>11</v>
      </c>
      <c r="F18" s="71" t="s">
        <v>17</v>
      </c>
      <c r="G18" s="72"/>
      <c r="H18" s="71"/>
      <c r="I18" s="53"/>
      <c r="J18" s="53"/>
      <c r="K18" s="139"/>
      <c r="L18" s="79"/>
      <c r="M18" s="79"/>
      <c r="N18" s="79"/>
      <c r="O18" s="71"/>
      <c r="U18" s="7"/>
      <c r="V18" s="7"/>
      <c r="W18" s="7"/>
    </row>
    <row r="19" spans="1:30" ht="13.5" x14ac:dyDescent="0.25">
      <c r="A19" s="2"/>
      <c r="B19" s="14"/>
      <c r="C19" s="14"/>
      <c r="D19" s="70" t="s">
        <v>16</v>
      </c>
      <c r="E19" s="70" t="s">
        <v>11</v>
      </c>
      <c r="F19" s="135" t="s">
        <v>18</v>
      </c>
      <c r="G19" s="72">
        <v>1</v>
      </c>
      <c r="H19" s="71" t="s">
        <v>13</v>
      </c>
      <c r="I19" s="53">
        <f t="shared" ref="I19:I25" si="0">+K19*0.166666666666667</f>
        <v>4166.6666666666752</v>
      </c>
      <c r="J19" s="53">
        <f t="shared" ref="J19:J25" si="1">+K19*0.833333333333333</f>
        <v>20833.333333333325</v>
      </c>
      <c r="K19" s="136">
        <v>25000</v>
      </c>
      <c r="L19" s="137" t="s">
        <v>14</v>
      </c>
      <c r="M19" s="137" t="s">
        <v>14</v>
      </c>
      <c r="N19" s="79"/>
      <c r="O19" s="71"/>
      <c r="U19" s="7"/>
      <c r="V19" s="7"/>
      <c r="W19" s="7"/>
    </row>
    <row r="20" spans="1:30" ht="13.5" x14ac:dyDescent="0.25">
      <c r="A20" s="2"/>
      <c r="B20" s="14"/>
      <c r="C20" s="14"/>
      <c r="D20" s="70" t="s">
        <v>16</v>
      </c>
      <c r="E20" s="70" t="s">
        <v>11</v>
      </c>
      <c r="F20" s="135" t="s">
        <v>19</v>
      </c>
      <c r="G20" s="72">
        <v>1</v>
      </c>
      <c r="H20" s="71" t="s">
        <v>13</v>
      </c>
      <c r="I20" s="53">
        <f t="shared" si="0"/>
        <v>16666.666666666701</v>
      </c>
      <c r="J20" s="53">
        <f t="shared" si="1"/>
        <v>83333.333333333299</v>
      </c>
      <c r="K20" s="136">
        <v>100000</v>
      </c>
      <c r="L20" s="79"/>
      <c r="M20" s="79"/>
      <c r="N20" s="79"/>
      <c r="O20" s="71"/>
      <c r="U20" s="7"/>
      <c r="V20" s="7"/>
      <c r="W20" s="7"/>
    </row>
    <row r="21" spans="1:30" ht="13.5" x14ac:dyDescent="0.25">
      <c r="A21" s="10"/>
      <c r="B21" s="14"/>
      <c r="C21" s="14"/>
      <c r="D21" s="70" t="s">
        <v>16</v>
      </c>
      <c r="E21" s="70" t="s">
        <v>11</v>
      </c>
      <c r="F21" s="135" t="s">
        <v>20</v>
      </c>
      <c r="G21" s="72">
        <v>1</v>
      </c>
      <c r="H21" s="71" t="s">
        <v>13</v>
      </c>
      <c r="I21" s="53">
        <f t="shared" si="0"/>
        <v>16666.666666666701</v>
      </c>
      <c r="J21" s="53">
        <f t="shared" si="1"/>
        <v>83333.333333333299</v>
      </c>
      <c r="K21" s="136">
        <v>100000</v>
      </c>
      <c r="L21" s="137" t="s">
        <v>14</v>
      </c>
      <c r="M21" s="137" t="s">
        <v>14</v>
      </c>
      <c r="N21" s="79"/>
      <c r="O21" s="71"/>
    </row>
    <row r="22" spans="1:30" ht="13.5" x14ac:dyDescent="0.25">
      <c r="A22" s="2"/>
      <c r="B22" s="14"/>
      <c r="C22" s="14"/>
      <c r="D22" s="70" t="s">
        <v>16</v>
      </c>
      <c r="E22" s="70" t="s">
        <v>11</v>
      </c>
      <c r="F22" s="135" t="s">
        <v>21</v>
      </c>
      <c r="G22" s="72">
        <v>1</v>
      </c>
      <c r="H22" s="71" t="s">
        <v>13</v>
      </c>
      <c r="I22" s="53">
        <f t="shared" si="0"/>
        <v>8333.3333333333503</v>
      </c>
      <c r="J22" s="53">
        <f t="shared" si="1"/>
        <v>41666.66666666665</v>
      </c>
      <c r="K22" s="136">
        <v>50000</v>
      </c>
      <c r="L22" s="137" t="s">
        <v>14</v>
      </c>
      <c r="M22" s="137" t="s">
        <v>14</v>
      </c>
      <c r="N22" s="79"/>
      <c r="O22" s="71"/>
    </row>
    <row r="23" spans="1:30" ht="13.5" x14ac:dyDescent="0.25">
      <c r="A23" s="10"/>
      <c r="B23" s="14"/>
      <c r="C23" s="14"/>
      <c r="D23" s="70" t="s">
        <v>16</v>
      </c>
      <c r="E23" s="70" t="s">
        <v>11</v>
      </c>
      <c r="F23" s="135" t="s">
        <v>22</v>
      </c>
      <c r="G23" s="72">
        <v>1</v>
      </c>
      <c r="H23" s="71" t="s">
        <v>13</v>
      </c>
      <c r="I23" s="53">
        <f t="shared" si="0"/>
        <v>8333.3333333333503</v>
      </c>
      <c r="J23" s="53">
        <f t="shared" si="1"/>
        <v>41666.66666666665</v>
      </c>
      <c r="K23" s="136">
        <v>50000</v>
      </c>
      <c r="L23" s="137" t="s">
        <v>14</v>
      </c>
      <c r="M23" s="137" t="s">
        <v>14</v>
      </c>
      <c r="N23" s="79"/>
      <c r="O23" s="71"/>
    </row>
    <row r="24" spans="1:30" ht="13.5" x14ac:dyDescent="0.25">
      <c r="A24" s="10"/>
      <c r="B24" s="14"/>
      <c r="C24" s="14"/>
      <c r="D24" s="70" t="s">
        <v>23</v>
      </c>
      <c r="E24" s="70" t="s">
        <v>11</v>
      </c>
      <c r="F24" s="70" t="s">
        <v>24</v>
      </c>
      <c r="G24" s="72"/>
      <c r="H24" s="71"/>
      <c r="I24" s="53">
        <f t="shared" si="0"/>
        <v>0</v>
      </c>
      <c r="J24" s="53">
        <f t="shared" si="1"/>
        <v>0</v>
      </c>
      <c r="K24" s="139"/>
      <c r="L24" s="79"/>
      <c r="M24" s="79"/>
      <c r="N24" s="79"/>
      <c r="O24" s="71"/>
    </row>
    <row r="25" spans="1:30" ht="13.5" x14ac:dyDescent="0.25">
      <c r="A25" s="2"/>
      <c r="B25" s="14"/>
      <c r="C25" s="14"/>
      <c r="D25" s="70" t="s">
        <v>23</v>
      </c>
      <c r="E25" s="70" t="s">
        <v>11</v>
      </c>
      <c r="F25" s="140" t="s">
        <v>25</v>
      </c>
      <c r="G25" s="72">
        <v>3</v>
      </c>
      <c r="H25" s="71" t="s">
        <v>13</v>
      </c>
      <c r="I25" s="53">
        <f t="shared" si="0"/>
        <v>15000.000000000029</v>
      </c>
      <c r="J25" s="53">
        <f t="shared" si="1"/>
        <v>74999.999999999971</v>
      </c>
      <c r="K25" s="136">
        <v>90000</v>
      </c>
      <c r="L25" s="137" t="s">
        <v>14</v>
      </c>
      <c r="M25" s="79"/>
      <c r="N25" s="79"/>
      <c r="O25" s="71"/>
    </row>
    <row r="26" spans="1:30" s="23" customFormat="1" ht="13.5" x14ac:dyDescent="0.25">
      <c r="A26" s="2"/>
      <c r="B26" s="14"/>
      <c r="C26" s="14"/>
      <c r="D26" s="70" t="s">
        <v>26</v>
      </c>
      <c r="E26" s="70" t="s">
        <v>11</v>
      </c>
      <c r="F26" s="70" t="s">
        <v>27</v>
      </c>
      <c r="G26" s="72"/>
      <c r="H26" s="71"/>
      <c r="I26" s="53"/>
      <c r="J26" s="53"/>
      <c r="K26" s="139"/>
      <c r="L26" s="79"/>
      <c r="M26" s="79"/>
      <c r="N26" s="79"/>
      <c r="O26" s="71"/>
      <c r="P26" s="6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</row>
    <row r="27" spans="1:30" ht="13.5" x14ac:dyDescent="0.25">
      <c r="A27" s="10"/>
      <c r="B27" s="14"/>
      <c r="C27" s="14"/>
      <c r="D27" s="70" t="s">
        <v>26</v>
      </c>
      <c r="E27" s="70" t="s">
        <v>11</v>
      </c>
      <c r="F27" s="70" t="s">
        <v>28</v>
      </c>
      <c r="G27" s="72"/>
      <c r="H27" s="71"/>
      <c r="I27" s="53"/>
      <c r="J27" s="53"/>
      <c r="K27" s="139"/>
      <c r="L27" s="79"/>
      <c r="M27" s="79"/>
      <c r="N27" s="79"/>
      <c r="O27" s="71"/>
    </row>
    <row r="28" spans="1:30" ht="13.5" x14ac:dyDescent="0.25">
      <c r="A28" s="2"/>
      <c r="B28" s="14"/>
      <c r="C28" s="14"/>
      <c r="D28" s="70" t="s">
        <v>26</v>
      </c>
      <c r="E28" s="70" t="s">
        <v>11</v>
      </c>
      <c r="F28" s="141" t="s">
        <v>29</v>
      </c>
      <c r="G28" s="72">
        <v>1</v>
      </c>
      <c r="H28" s="71" t="s">
        <v>13</v>
      </c>
      <c r="I28" s="53">
        <f t="shared" ref="I28:I36" si="2">+K28*0.166666666666667</f>
        <v>102666.66666666686</v>
      </c>
      <c r="J28" s="53">
        <f t="shared" ref="J28:J36" si="3">+K28*0.833333333333333</f>
        <v>513333.33333333314</v>
      </c>
      <c r="K28" s="136">
        <v>616000</v>
      </c>
      <c r="L28" s="137" t="s">
        <v>14</v>
      </c>
      <c r="M28" s="137" t="s">
        <v>14</v>
      </c>
      <c r="N28" s="137" t="s">
        <v>14</v>
      </c>
      <c r="O28" s="138" t="s">
        <v>14</v>
      </c>
    </row>
    <row r="29" spans="1:30" ht="13.5" x14ac:dyDescent="0.25">
      <c r="A29" s="2"/>
      <c r="B29" s="14"/>
      <c r="C29" s="14"/>
      <c r="D29" s="70" t="s">
        <v>26</v>
      </c>
      <c r="E29" s="70" t="s">
        <v>11</v>
      </c>
      <c r="F29" s="141" t="s">
        <v>30</v>
      </c>
      <c r="G29" s="72">
        <v>1</v>
      </c>
      <c r="H29" s="71" t="s">
        <v>13</v>
      </c>
      <c r="I29" s="53">
        <f t="shared" si="2"/>
        <v>616000.00000000116</v>
      </c>
      <c r="J29" s="53">
        <f t="shared" si="3"/>
        <v>3079999.9999999991</v>
      </c>
      <c r="K29" s="136">
        <v>3696000</v>
      </c>
      <c r="L29" s="137" t="s">
        <v>14</v>
      </c>
      <c r="M29" s="137" t="s">
        <v>14</v>
      </c>
      <c r="N29" s="137" t="s">
        <v>14</v>
      </c>
      <c r="O29" s="138" t="s">
        <v>14</v>
      </c>
    </row>
    <row r="30" spans="1:30" s="23" customFormat="1" ht="13.5" x14ac:dyDescent="0.25">
      <c r="A30" s="10"/>
      <c r="B30" s="14"/>
      <c r="C30" s="14"/>
      <c r="D30" s="70" t="s">
        <v>26</v>
      </c>
      <c r="E30" s="70" t="s">
        <v>11</v>
      </c>
      <c r="F30" s="141" t="s">
        <v>31</v>
      </c>
      <c r="G30" s="72">
        <v>1</v>
      </c>
      <c r="H30" s="71" t="s">
        <v>13</v>
      </c>
      <c r="I30" s="53">
        <f t="shared" si="2"/>
        <v>22000.000000000044</v>
      </c>
      <c r="J30" s="53">
        <f t="shared" si="3"/>
        <v>109999.99999999996</v>
      </c>
      <c r="K30" s="136">
        <v>132000</v>
      </c>
      <c r="L30" s="137" t="s">
        <v>14</v>
      </c>
      <c r="M30" s="137" t="s">
        <v>14</v>
      </c>
      <c r="N30" s="137" t="s">
        <v>14</v>
      </c>
      <c r="O30" s="138" t="s">
        <v>14</v>
      </c>
      <c r="P30" s="6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</row>
    <row r="31" spans="1:30" s="23" customFormat="1" ht="13.5" x14ac:dyDescent="0.25">
      <c r="A31" s="10"/>
      <c r="B31" s="14"/>
      <c r="C31" s="14"/>
      <c r="D31" s="70" t="s">
        <v>26</v>
      </c>
      <c r="E31" s="70" t="s">
        <v>11</v>
      </c>
      <c r="F31" s="141" t="s">
        <v>32</v>
      </c>
      <c r="G31" s="72">
        <v>1</v>
      </c>
      <c r="H31" s="71" t="s">
        <v>13</v>
      </c>
      <c r="I31" s="53">
        <f t="shared" si="2"/>
        <v>231000.00000000044</v>
      </c>
      <c r="J31" s="53">
        <f t="shared" si="3"/>
        <v>1154999.9999999995</v>
      </c>
      <c r="K31" s="136">
        <v>1386000</v>
      </c>
      <c r="L31" s="137" t="s">
        <v>14</v>
      </c>
      <c r="M31" s="137" t="s">
        <v>14</v>
      </c>
      <c r="N31" s="137" t="s">
        <v>14</v>
      </c>
      <c r="O31" s="138" t="s">
        <v>14</v>
      </c>
      <c r="P31" s="6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</row>
    <row r="32" spans="1:30" s="23" customFormat="1" ht="13.5" x14ac:dyDescent="0.25">
      <c r="A32" s="2"/>
      <c r="B32" s="14"/>
      <c r="C32" s="14"/>
      <c r="D32" s="70" t="s">
        <v>26</v>
      </c>
      <c r="E32" s="70" t="s">
        <v>11</v>
      </c>
      <c r="F32" s="70" t="s">
        <v>33</v>
      </c>
      <c r="G32" s="72"/>
      <c r="H32" s="71"/>
      <c r="I32" s="53">
        <f t="shared" si="2"/>
        <v>0</v>
      </c>
      <c r="J32" s="53">
        <f t="shared" si="3"/>
        <v>0</v>
      </c>
      <c r="K32" s="139"/>
      <c r="L32" s="79"/>
      <c r="M32" s="79"/>
      <c r="N32" s="79"/>
      <c r="O32" s="71"/>
      <c r="P32" s="6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</row>
    <row r="33" spans="1:52" s="23" customFormat="1" ht="13.5" x14ac:dyDescent="0.25">
      <c r="A33" s="10"/>
      <c r="B33" s="14"/>
      <c r="C33" s="14"/>
      <c r="D33" s="70" t="s">
        <v>26</v>
      </c>
      <c r="E33" s="70" t="s">
        <v>11</v>
      </c>
      <c r="F33" s="141" t="s">
        <v>34</v>
      </c>
      <c r="G33" s="72">
        <v>7</v>
      </c>
      <c r="H33" s="71" t="s">
        <v>13</v>
      </c>
      <c r="I33" s="53">
        <f t="shared" si="2"/>
        <v>29166.666666666722</v>
      </c>
      <c r="J33" s="53">
        <f t="shared" si="3"/>
        <v>145833.33333333328</v>
      </c>
      <c r="K33" s="136">
        <v>175000</v>
      </c>
      <c r="L33" s="137" t="s">
        <v>14</v>
      </c>
      <c r="M33" s="137" t="s">
        <v>14</v>
      </c>
      <c r="N33" s="137" t="s">
        <v>14</v>
      </c>
      <c r="O33" s="138" t="s">
        <v>14</v>
      </c>
      <c r="P33" s="6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</row>
    <row r="34" spans="1:52" ht="13.5" x14ac:dyDescent="0.25">
      <c r="A34" s="2"/>
      <c r="B34" s="14"/>
      <c r="C34" s="14"/>
      <c r="D34" s="70" t="s">
        <v>26</v>
      </c>
      <c r="E34" s="70" t="s">
        <v>11</v>
      </c>
      <c r="F34" s="141" t="s">
        <v>35</v>
      </c>
      <c r="G34" s="72">
        <v>8</v>
      </c>
      <c r="H34" s="71" t="s">
        <v>13</v>
      </c>
      <c r="I34" s="53">
        <f t="shared" si="2"/>
        <v>26666.666666666719</v>
      </c>
      <c r="J34" s="53">
        <f t="shared" si="3"/>
        <v>133333.33333333328</v>
      </c>
      <c r="K34" s="136">
        <v>160000</v>
      </c>
      <c r="L34" s="137" t="s">
        <v>14</v>
      </c>
      <c r="M34" s="137" t="s">
        <v>14</v>
      </c>
      <c r="N34" s="137" t="s">
        <v>14</v>
      </c>
      <c r="O34" s="138" t="s">
        <v>14</v>
      </c>
    </row>
    <row r="35" spans="1:52" ht="13.5" x14ac:dyDescent="0.25">
      <c r="A35" s="2"/>
      <c r="B35" s="14"/>
      <c r="C35" s="14"/>
      <c r="D35" s="70" t="s">
        <v>36</v>
      </c>
      <c r="E35" s="70" t="s">
        <v>11</v>
      </c>
      <c r="F35" s="70" t="s">
        <v>37</v>
      </c>
      <c r="G35" s="72">
        <v>1</v>
      </c>
      <c r="H35" s="71" t="s">
        <v>86</v>
      </c>
      <c r="I35" s="53">
        <f t="shared" si="2"/>
        <v>126291.66666666692</v>
      </c>
      <c r="J35" s="53">
        <f t="shared" si="3"/>
        <v>631458.33333333314</v>
      </c>
      <c r="K35" s="139">
        <v>757750</v>
      </c>
      <c r="L35" s="79"/>
      <c r="M35" s="79"/>
      <c r="N35" s="79"/>
      <c r="O35" s="71"/>
    </row>
    <row r="36" spans="1:52" s="7" customFormat="1" ht="13.5" customHeight="1" thickBot="1" x14ac:dyDescent="0.3">
      <c r="A36" s="1"/>
      <c r="B36" s="1"/>
      <c r="C36" s="2"/>
      <c r="D36" s="92" t="s">
        <v>38</v>
      </c>
      <c r="E36" s="70" t="s">
        <v>11</v>
      </c>
      <c r="F36" s="70" t="s">
        <v>72</v>
      </c>
      <c r="G36" s="94">
        <v>1</v>
      </c>
      <c r="H36" s="93" t="s">
        <v>13</v>
      </c>
      <c r="I36" s="53">
        <f t="shared" si="2"/>
        <v>77604.166666666817</v>
      </c>
      <c r="J36" s="53">
        <f t="shared" si="3"/>
        <v>388020.8333333332</v>
      </c>
      <c r="K36" s="136">
        <v>465625</v>
      </c>
      <c r="L36" s="137" t="s">
        <v>14</v>
      </c>
      <c r="M36" s="137" t="s">
        <v>14</v>
      </c>
      <c r="N36" s="137" t="s">
        <v>14</v>
      </c>
      <c r="O36" s="71"/>
      <c r="P36" s="46"/>
      <c r="Q36" s="6"/>
      <c r="R36" s="6"/>
      <c r="S36" s="6"/>
      <c r="T36" s="6"/>
    </row>
    <row r="37" spans="1:52" s="7" customFormat="1" ht="17.25" thickTop="1" thickBot="1" x14ac:dyDescent="0.3">
      <c r="A37" s="1"/>
      <c r="B37" s="1"/>
      <c r="C37" s="2"/>
      <c r="D37" s="97"/>
      <c r="E37" s="98"/>
      <c r="F37" s="99"/>
      <c r="G37" s="97"/>
      <c r="H37" s="99"/>
      <c r="I37" s="131">
        <f>SUM(I14:I36)</f>
        <v>1339729.1666666693</v>
      </c>
      <c r="J37" s="131">
        <f>SUM(J14:J36)</f>
        <v>6698645.8333333302</v>
      </c>
      <c r="K37" s="131">
        <f>SUM(K14:K36)</f>
        <v>8038375</v>
      </c>
      <c r="L37" s="98"/>
      <c r="M37" s="98"/>
      <c r="N37" s="98"/>
      <c r="O37" s="99"/>
      <c r="P37" s="46"/>
      <c r="Q37" s="6"/>
      <c r="R37" s="6"/>
      <c r="S37" s="6"/>
      <c r="T37" s="6"/>
    </row>
    <row r="38" spans="1:52" s="7" customFormat="1" ht="16.5" thickTop="1" x14ac:dyDescent="0.25">
      <c r="A38" s="1"/>
      <c r="B38" s="1"/>
      <c r="C38" s="2"/>
      <c r="D38" s="11"/>
      <c r="E38" s="11"/>
      <c r="F38" s="11"/>
      <c r="G38" s="11"/>
      <c r="H38" s="11"/>
      <c r="I38" s="11"/>
      <c r="J38" s="11"/>
      <c r="K38" s="12"/>
      <c r="L38" s="11"/>
      <c r="M38" s="11"/>
      <c r="N38" s="11"/>
      <c r="O38" s="11"/>
      <c r="P38" s="9"/>
      <c r="Q38" s="6"/>
      <c r="R38" s="6"/>
      <c r="S38" s="6"/>
      <c r="T38" s="6"/>
    </row>
    <row r="39" spans="1:52" s="7" customFormat="1" x14ac:dyDescent="0.25">
      <c r="A39" s="1"/>
      <c r="B39" s="1"/>
      <c r="C39" s="10"/>
      <c r="D39" s="11"/>
      <c r="E39" s="11"/>
      <c r="F39" s="11"/>
      <c r="G39" s="11"/>
      <c r="H39" s="11"/>
      <c r="I39" s="11"/>
      <c r="J39" s="11"/>
      <c r="K39" s="12"/>
      <c r="L39" s="11"/>
      <c r="M39" s="11"/>
      <c r="N39" s="11"/>
      <c r="O39" s="11"/>
      <c r="P39" s="6"/>
      <c r="Q39" s="6"/>
      <c r="R39" s="6"/>
      <c r="S39" s="6"/>
      <c r="T39" s="6"/>
    </row>
    <row r="40" spans="1:52" s="7" customFormat="1" x14ac:dyDescent="0.25">
      <c r="A40" s="1"/>
      <c r="B40" s="163"/>
      <c r="C40" s="163"/>
      <c r="D40" s="11"/>
      <c r="E40" s="11"/>
      <c r="F40" s="11"/>
      <c r="G40" s="11"/>
      <c r="H40" s="11"/>
      <c r="I40" s="11"/>
      <c r="J40" s="11"/>
      <c r="K40" s="12"/>
      <c r="L40" s="11"/>
      <c r="M40" s="11"/>
      <c r="N40" s="11"/>
      <c r="O40" s="11"/>
      <c r="P40" s="6"/>
      <c r="Q40" s="6"/>
      <c r="R40" s="6"/>
      <c r="S40" s="6"/>
      <c r="T40" s="6"/>
    </row>
    <row r="41" spans="1:52" s="7" customFormat="1" ht="15.75" x14ac:dyDescent="0.2">
      <c r="A41" s="1"/>
      <c r="B41" s="13"/>
      <c r="C41" s="45"/>
      <c r="D41" s="156" t="s">
        <v>0</v>
      </c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6"/>
      <c r="Q41" s="6"/>
      <c r="R41" s="6"/>
      <c r="S41" s="6"/>
      <c r="T41" s="6"/>
    </row>
    <row r="42" spans="1:52" s="25" customFormat="1" ht="15.75" x14ac:dyDescent="0.2">
      <c r="A42" s="10"/>
      <c r="B42" s="14"/>
      <c r="C42" s="14"/>
      <c r="D42" s="156" t="s">
        <v>1</v>
      </c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</row>
    <row r="43" spans="1:52" s="40" customFormat="1" ht="15.75" customHeight="1" x14ac:dyDescent="0.25">
      <c r="A43" s="51"/>
      <c r="B43" s="51"/>
      <c r="D43" s="156" t="s">
        <v>73</v>
      </c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33"/>
      <c r="AI43" s="33"/>
      <c r="AJ43" s="33"/>
      <c r="AK43" s="33"/>
      <c r="AL43" s="33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</row>
    <row r="44" spans="1:52" s="40" customFormat="1" ht="15.75" customHeight="1" x14ac:dyDescent="0.25">
      <c r="A44" s="51"/>
      <c r="B44" s="51"/>
      <c r="D44" s="156" t="s">
        <v>74</v>
      </c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33"/>
      <c r="AI44" s="33"/>
      <c r="AJ44" s="33"/>
      <c r="AK44" s="33"/>
      <c r="AL44" s="33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</row>
    <row r="45" spans="1:52" ht="15.75" x14ac:dyDescent="0.2">
      <c r="A45" s="2"/>
      <c r="B45" s="14"/>
      <c r="C45" s="14"/>
      <c r="D45" s="156" t="s">
        <v>2</v>
      </c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Q45" s="21"/>
      <c r="R45" s="21"/>
      <c r="S45" s="21"/>
      <c r="T45" s="21"/>
      <c r="U45" s="21"/>
      <c r="V45" s="21"/>
      <c r="W45" s="21"/>
    </row>
    <row r="46" spans="1:52" ht="15.75" x14ac:dyDescent="0.2">
      <c r="A46" s="2"/>
      <c r="B46" s="14"/>
      <c r="C46" s="14"/>
      <c r="D46" s="156" t="str">
        <f>+D8</f>
        <v>Propinsi ……………………………………………</v>
      </c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Q46" s="21"/>
      <c r="R46" s="21"/>
      <c r="S46" s="21"/>
      <c r="T46" s="21"/>
      <c r="U46" s="21"/>
      <c r="V46" s="21"/>
      <c r="W46" s="21"/>
    </row>
    <row r="47" spans="1:52" ht="11.25" x14ac:dyDescent="0.2">
      <c r="A47" s="2"/>
      <c r="B47" s="14"/>
      <c r="C47" s="14"/>
      <c r="D47" s="165" t="s">
        <v>3</v>
      </c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Q47" s="21"/>
      <c r="R47" s="21"/>
      <c r="S47" s="21"/>
      <c r="T47" s="21"/>
      <c r="U47" s="21"/>
      <c r="V47" s="21"/>
      <c r="W47" s="21"/>
    </row>
    <row r="48" spans="1:52" ht="2.25" customHeight="1" thickBot="1" x14ac:dyDescent="0.25">
      <c r="A48" s="2"/>
      <c r="B48" s="14"/>
      <c r="C48" s="14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25" ht="14.25" thickTop="1" x14ac:dyDescent="0.25">
      <c r="A49" s="2"/>
      <c r="B49" s="14"/>
      <c r="C49" s="14"/>
      <c r="D49" s="166" t="s">
        <v>4</v>
      </c>
      <c r="E49" s="168" t="s">
        <v>5</v>
      </c>
      <c r="F49" s="170"/>
      <c r="G49" s="149" t="s">
        <v>7</v>
      </c>
      <c r="H49" s="150"/>
      <c r="I49" s="164" t="s">
        <v>9</v>
      </c>
      <c r="J49" s="154"/>
      <c r="K49" s="155"/>
      <c r="L49" s="157"/>
      <c r="M49" s="157"/>
      <c r="N49" s="157"/>
      <c r="O49" s="158"/>
    </row>
    <row r="50" spans="1:25" ht="13.5" x14ac:dyDescent="0.25">
      <c r="A50" s="10"/>
      <c r="B50" s="14"/>
      <c r="C50" s="14"/>
      <c r="D50" s="167"/>
      <c r="E50" s="169"/>
      <c r="F50" s="171"/>
      <c r="G50" s="151"/>
      <c r="H50" s="152"/>
      <c r="I50" s="145" t="s">
        <v>77</v>
      </c>
      <c r="J50" s="48" t="s">
        <v>78</v>
      </c>
      <c r="K50" s="15" t="s">
        <v>9</v>
      </c>
      <c r="L50" s="16">
        <v>2018</v>
      </c>
      <c r="M50" s="16">
        <v>2019</v>
      </c>
      <c r="N50" s="16">
        <v>2020</v>
      </c>
      <c r="O50" s="17">
        <v>2021</v>
      </c>
    </row>
    <row r="51" spans="1:25" ht="14.25" thickBot="1" x14ac:dyDescent="0.3">
      <c r="A51" s="10"/>
      <c r="B51" s="14"/>
      <c r="C51" s="14"/>
      <c r="D51" s="133">
        <v>1</v>
      </c>
      <c r="E51" s="18">
        <v>2</v>
      </c>
      <c r="F51" s="19">
        <v>3</v>
      </c>
      <c r="G51" s="159">
        <v>4</v>
      </c>
      <c r="H51" s="160"/>
      <c r="I51" s="44">
        <v>5</v>
      </c>
      <c r="J51" s="56">
        <v>6</v>
      </c>
      <c r="K51" s="57">
        <v>7</v>
      </c>
      <c r="L51" s="161">
        <v>8</v>
      </c>
      <c r="M51" s="161"/>
      <c r="N51" s="161"/>
      <c r="O51" s="162"/>
    </row>
    <row r="52" spans="1:25" ht="14.25" thickTop="1" x14ac:dyDescent="0.25">
      <c r="A52" s="10"/>
      <c r="B52" s="14"/>
      <c r="C52" s="14"/>
      <c r="D52" s="70" t="s">
        <v>10</v>
      </c>
      <c r="E52" s="70" t="s">
        <v>39</v>
      </c>
      <c r="F52" s="142" t="s">
        <v>12</v>
      </c>
      <c r="G52" s="72"/>
      <c r="H52" s="71"/>
      <c r="I52" s="74"/>
      <c r="J52" s="53"/>
      <c r="K52" s="54"/>
      <c r="L52" s="79"/>
      <c r="M52" s="79"/>
      <c r="N52" s="79"/>
      <c r="O52" s="71"/>
    </row>
    <row r="53" spans="1:25" ht="13.5" x14ac:dyDescent="0.25">
      <c r="A53" s="10"/>
      <c r="B53" s="14"/>
      <c r="C53" s="14"/>
      <c r="D53" s="70" t="s">
        <v>10</v>
      </c>
      <c r="E53" s="70" t="s">
        <v>39</v>
      </c>
      <c r="F53" s="141" t="s">
        <v>40</v>
      </c>
      <c r="G53" s="72">
        <v>1</v>
      </c>
      <c r="H53" s="71" t="s">
        <v>13</v>
      </c>
      <c r="I53" s="74">
        <f>+K53*0.166666666666667</f>
        <v>11666.66666666669</v>
      </c>
      <c r="J53" s="53">
        <f>+K53*0.833333333333333</f>
        <v>58333.333333333314</v>
      </c>
      <c r="K53" s="136">
        <v>70000</v>
      </c>
      <c r="L53" s="137" t="s">
        <v>14</v>
      </c>
      <c r="M53" s="137" t="s">
        <v>14</v>
      </c>
      <c r="N53" s="79"/>
      <c r="O53" s="71"/>
    </row>
    <row r="54" spans="1:25" ht="13.5" x14ac:dyDescent="0.25">
      <c r="A54" s="10"/>
      <c r="B54" s="14"/>
      <c r="C54" s="14"/>
      <c r="D54" s="70" t="s">
        <v>10</v>
      </c>
      <c r="E54" s="70" t="s">
        <v>39</v>
      </c>
      <c r="F54" s="141" t="s">
        <v>41</v>
      </c>
      <c r="G54" s="72">
        <v>4</v>
      </c>
      <c r="H54" s="71" t="s">
        <v>13</v>
      </c>
      <c r="I54" s="74">
        <f>+K54*0.166666666666667</f>
        <v>6666.6666666666797</v>
      </c>
      <c r="J54" s="53">
        <f>+K54*0.833333333333333</f>
        <v>33333.333333333321</v>
      </c>
      <c r="K54" s="136">
        <v>40000</v>
      </c>
      <c r="L54" s="137" t="s">
        <v>14</v>
      </c>
      <c r="M54" s="137" t="s">
        <v>14</v>
      </c>
      <c r="N54" s="137" t="s">
        <v>14</v>
      </c>
      <c r="O54" s="138" t="s">
        <v>14</v>
      </c>
    </row>
    <row r="55" spans="1:25" ht="13.5" x14ac:dyDescent="0.25">
      <c r="A55" s="2"/>
      <c r="B55" s="14"/>
      <c r="C55" s="14"/>
      <c r="D55" s="70" t="s">
        <v>16</v>
      </c>
      <c r="E55" s="70" t="s">
        <v>39</v>
      </c>
      <c r="F55" s="70" t="s">
        <v>42</v>
      </c>
      <c r="G55" s="72"/>
      <c r="H55" s="71"/>
      <c r="I55" s="74"/>
      <c r="J55" s="53"/>
      <c r="K55" s="139"/>
      <c r="L55" s="79"/>
      <c r="M55" s="79"/>
      <c r="N55" s="79"/>
      <c r="O55" s="71"/>
    </row>
    <row r="56" spans="1:25" ht="13.5" x14ac:dyDescent="0.25">
      <c r="A56" s="2"/>
      <c r="B56" s="14"/>
      <c r="C56" s="14"/>
      <c r="D56" s="70" t="s">
        <v>16</v>
      </c>
      <c r="E56" s="70" t="s">
        <v>39</v>
      </c>
      <c r="F56" s="143" t="s">
        <v>43</v>
      </c>
      <c r="G56" s="72">
        <v>1</v>
      </c>
      <c r="H56" s="71" t="s">
        <v>13</v>
      </c>
      <c r="I56" s="74">
        <f t="shared" ref="I56:I63" si="4">+K56*0.166666666666667</f>
        <v>16666.666666666701</v>
      </c>
      <c r="J56" s="53">
        <f t="shared" ref="J56:J63" si="5">+K56*0.833333333333333</f>
        <v>83333.333333333299</v>
      </c>
      <c r="K56" s="136">
        <v>100000</v>
      </c>
      <c r="L56" s="137" t="s">
        <v>14</v>
      </c>
      <c r="M56" s="137" t="s">
        <v>14</v>
      </c>
      <c r="N56" s="79"/>
      <c r="O56" s="71"/>
    </row>
    <row r="57" spans="1:25" ht="13.5" x14ac:dyDescent="0.25">
      <c r="A57" s="10"/>
      <c r="B57" s="14"/>
      <c r="C57" s="14"/>
      <c r="D57" s="70" t="s">
        <v>16</v>
      </c>
      <c r="E57" s="70" t="s">
        <v>39</v>
      </c>
      <c r="F57" s="143" t="s">
        <v>44</v>
      </c>
      <c r="G57" s="72">
        <v>1</v>
      </c>
      <c r="H57" s="71" t="s">
        <v>13</v>
      </c>
      <c r="I57" s="74">
        <f t="shared" si="4"/>
        <v>8333.3333333333503</v>
      </c>
      <c r="J57" s="53">
        <f t="shared" si="5"/>
        <v>41666.66666666665</v>
      </c>
      <c r="K57" s="136">
        <v>50000</v>
      </c>
      <c r="L57" s="137" t="s">
        <v>14</v>
      </c>
      <c r="M57" s="137" t="s">
        <v>14</v>
      </c>
      <c r="N57" s="79"/>
      <c r="O57" s="71"/>
    </row>
    <row r="58" spans="1:25" ht="13.5" x14ac:dyDescent="0.25">
      <c r="A58" s="2"/>
      <c r="B58" s="14"/>
      <c r="C58" s="14"/>
      <c r="D58" s="70" t="s">
        <v>16</v>
      </c>
      <c r="E58" s="70" t="s">
        <v>39</v>
      </c>
      <c r="F58" s="143" t="s">
        <v>45</v>
      </c>
      <c r="G58" s="72">
        <v>2</v>
      </c>
      <c r="H58" s="71" t="s">
        <v>13</v>
      </c>
      <c r="I58" s="74">
        <f t="shared" si="4"/>
        <v>3333.3333333333399</v>
      </c>
      <c r="J58" s="53">
        <f t="shared" si="5"/>
        <v>16666.666666666661</v>
      </c>
      <c r="K58" s="136">
        <v>20000</v>
      </c>
      <c r="L58" s="137" t="s">
        <v>14</v>
      </c>
      <c r="M58" s="79"/>
      <c r="N58" s="79"/>
      <c r="O58" s="138" t="s">
        <v>14</v>
      </c>
    </row>
    <row r="59" spans="1:25" ht="13.5" x14ac:dyDescent="0.25">
      <c r="A59" s="10"/>
      <c r="B59" s="14"/>
      <c r="C59" s="14"/>
      <c r="D59" s="70" t="s">
        <v>16</v>
      </c>
      <c r="E59" s="70" t="s">
        <v>39</v>
      </c>
      <c r="F59" s="143" t="s">
        <v>46</v>
      </c>
      <c r="G59" s="72">
        <v>1</v>
      </c>
      <c r="H59" s="71" t="s">
        <v>13</v>
      </c>
      <c r="I59" s="74">
        <f t="shared" si="4"/>
        <v>16666.666666666701</v>
      </c>
      <c r="J59" s="53">
        <f t="shared" si="5"/>
        <v>83333.333333333299</v>
      </c>
      <c r="K59" s="136">
        <v>100000</v>
      </c>
      <c r="L59" s="137" t="s">
        <v>14</v>
      </c>
      <c r="M59" s="137" t="s">
        <v>14</v>
      </c>
      <c r="N59" s="79"/>
      <c r="O59" s="71"/>
      <c r="Q59" s="21"/>
      <c r="R59" s="21"/>
      <c r="S59" s="21"/>
      <c r="T59" s="21"/>
      <c r="U59" s="21"/>
      <c r="V59" s="21"/>
      <c r="W59" s="21"/>
      <c r="X59" s="21"/>
      <c r="Y59" s="21"/>
    </row>
    <row r="60" spans="1:25" ht="13.5" x14ac:dyDescent="0.25">
      <c r="A60" s="10"/>
      <c r="B60" s="14"/>
      <c r="C60" s="14"/>
      <c r="D60" s="70" t="s">
        <v>26</v>
      </c>
      <c r="E60" s="70" t="s">
        <v>39</v>
      </c>
      <c r="F60" s="70" t="s">
        <v>47</v>
      </c>
      <c r="G60" s="72"/>
      <c r="H60" s="71"/>
      <c r="I60" s="74">
        <f t="shared" si="4"/>
        <v>0</v>
      </c>
      <c r="J60" s="53">
        <f t="shared" si="5"/>
        <v>0</v>
      </c>
      <c r="K60" s="139"/>
      <c r="L60" s="79"/>
      <c r="M60" s="79"/>
      <c r="N60" s="79"/>
      <c r="O60" s="71"/>
      <c r="Q60" s="21"/>
      <c r="R60" s="21"/>
      <c r="S60" s="21"/>
      <c r="T60" s="21"/>
      <c r="U60" s="21"/>
      <c r="V60" s="21"/>
      <c r="W60" s="21"/>
      <c r="X60" s="21"/>
      <c r="Y60" s="21"/>
    </row>
    <row r="61" spans="1:25" ht="13.5" x14ac:dyDescent="0.25">
      <c r="A61" s="2"/>
      <c r="B61" s="14"/>
      <c r="C61" s="14"/>
      <c r="D61" s="70" t="s">
        <v>26</v>
      </c>
      <c r="E61" s="70" t="s">
        <v>39</v>
      </c>
      <c r="F61" s="141" t="s">
        <v>48</v>
      </c>
      <c r="G61" s="72">
        <v>1</v>
      </c>
      <c r="H61" s="71" t="s">
        <v>13</v>
      </c>
      <c r="I61" s="74">
        <f t="shared" si="4"/>
        <v>1666.6666666666699</v>
      </c>
      <c r="J61" s="53">
        <f t="shared" si="5"/>
        <v>8333.3333333333303</v>
      </c>
      <c r="K61" s="136">
        <v>10000</v>
      </c>
      <c r="L61" s="137" t="s">
        <v>14</v>
      </c>
      <c r="M61" s="79"/>
      <c r="N61" s="79"/>
      <c r="O61" s="71"/>
      <c r="Q61" s="21"/>
      <c r="R61" s="21"/>
      <c r="S61" s="21"/>
      <c r="T61" s="21"/>
      <c r="U61" s="21"/>
      <c r="V61" s="21"/>
      <c r="W61" s="21"/>
      <c r="X61" s="21"/>
      <c r="Y61" s="21"/>
    </row>
    <row r="62" spans="1:25" ht="13.5" x14ac:dyDescent="0.25">
      <c r="A62" s="2"/>
      <c r="B62" s="14"/>
      <c r="C62" s="14"/>
      <c r="D62" s="70" t="s">
        <v>49</v>
      </c>
      <c r="E62" s="70" t="s">
        <v>39</v>
      </c>
      <c r="F62" s="70" t="s">
        <v>50</v>
      </c>
      <c r="G62" s="72">
        <v>1</v>
      </c>
      <c r="H62" s="71" t="s">
        <v>86</v>
      </c>
      <c r="I62" s="74">
        <f t="shared" si="4"/>
        <v>152041.66666666695</v>
      </c>
      <c r="J62" s="53">
        <f t="shared" si="5"/>
        <v>760208.33333333302</v>
      </c>
      <c r="K62" s="139">
        <v>912250</v>
      </c>
      <c r="L62" s="79"/>
      <c r="M62" s="79"/>
      <c r="N62" s="79"/>
      <c r="O62" s="71"/>
      <c r="Q62" s="21"/>
      <c r="R62" s="21"/>
      <c r="S62" s="21"/>
      <c r="T62" s="21"/>
      <c r="U62" s="21"/>
      <c r="V62" s="21"/>
      <c r="W62" s="21"/>
      <c r="X62" s="21"/>
      <c r="Y62" s="21"/>
    </row>
    <row r="63" spans="1:25" ht="13.5" x14ac:dyDescent="0.25">
      <c r="A63" s="10"/>
      <c r="B63" s="14"/>
      <c r="C63" s="14"/>
      <c r="D63" s="70" t="s">
        <v>51</v>
      </c>
      <c r="E63" s="70" t="s">
        <v>39</v>
      </c>
      <c r="F63" s="71" t="s">
        <v>52</v>
      </c>
      <c r="G63" s="72">
        <v>2</v>
      </c>
      <c r="H63" s="71" t="s">
        <v>13</v>
      </c>
      <c r="I63" s="74">
        <f t="shared" si="4"/>
        <v>8333.3333333333503</v>
      </c>
      <c r="J63" s="53">
        <f t="shared" si="5"/>
        <v>41666.66666666665</v>
      </c>
      <c r="K63" s="136">
        <v>50000</v>
      </c>
      <c r="L63" s="137" t="s">
        <v>14</v>
      </c>
      <c r="M63" s="79"/>
      <c r="N63" s="79"/>
      <c r="O63" s="138" t="s">
        <v>14</v>
      </c>
      <c r="Q63" s="21"/>
      <c r="R63" s="21"/>
      <c r="S63" s="21"/>
      <c r="T63" s="21"/>
      <c r="U63" s="21"/>
      <c r="V63" s="21"/>
      <c r="W63" s="21"/>
      <c r="X63" s="21"/>
    </row>
    <row r="64" spans="1:25" ht="13.5" x14ac:dyDescent="0.25">
      <c r="A64" s="10"/>
      <c r="B64" s="14"/>
      <c r="C64" s="14"/>
      <c r="D64" s="70" t="s">
        <v>53</v>
      </c>
      <c r="E64" s="70" t="s">
        <v>39</v>
      </c>
      <c r="F64" s="144" t="s">
        <v>54</v>
      </c>
      <c r="G64" s="72">
        <v>1</v>
      </c>
      <c r="H64" s="71" t="s">
        <v>13</v>
      </c>
      <c r="I64" s="74">
        <f t="shared" ref="I64:I65" si="6">+K64*0.166666666666667</f>
        <v>1250.0000000000025</v>
      </c>
      <c r="J64" s="53">
        <f t="shared" ref="J64:J68" si="7">+K64*0.833333333333333</f>
        <v>6249.9999999999982</v>
      </c>
      <c r="K64" s="136">
        <v>7500</v>
      </c>
      <c r="L64" s="137" t="s">
        <v>14</v>
      </c>
      <c r="M64" s="137" t="s">
        <v>14</v>
      </c>
      <c r="N64" s="79"/>
      <c r="O64" s="71"/>
      <c r="Q64" s="21"/>
      <c r="R64" s="21"/>
      <c r="S64" s="21"/>
      <c r="T64" s="21"/>
      <c r="U64" s="21"/>
      <c r="V64" s="21"/>
      <c r="W64" s="21"/>
      <c r="X64" s="21"/>
    </row>
    <row r="65" spans="1:25" ht="13.5" x14ac:dyDescent="0.25">
      <c r="A65" s="2"/>
      <c r="B65" s="14"/>
      <c r="C65" s="14"/>
      <c r="D65" s="70" t="s">
        <v>55</v>
      </c>
      <c r="E65" s="70" t="s">
        <v>39</v>
      </c>
      <c r="F65" s="144" t="s">
        <v>56</v>
      </c>
      <c r="G65" s="72">
        <v>1</v>
      </c>
      <c r="H65" s="71" t="s">
        <v>13</v>
      </c>
      <c r="I65" s="74">
        <f t="shared" si="6"/>
        <v>1666.6666666666699</v>
      </c>
      <c r="J65" s="53">
        <f t="shared" si="7"/>
        <v>8333.3333333333303</v>
      </c>
      <c r="K65" s="136">
        <v>10000</v>
      </c>
      <c r="L65" s="137" t="s">
        <v>14</v>
      </c>
      <c r="M65" s="79"/>
      <c r="N65" s="79"/>
      <c r="O65" s="71"/>
      <c r="Q65" s="21"/>
      <c r="R65" s="21"/>
      <c r="S65" s="21"/>
      <c r="T65" s="21"/>
      <c r="U65" s="21"/>
      <c r="V65" s="21"/>
      <c r="W65" s="21"/>
      <c r="X65" s="21"/>
    </row>
    <row r="66" spans="1:25" ht="13.5" x14ac:dyDescent="0.25">
      <c r="A66" s="2"/>
      <c r="B66" s="14"/>
      <c r="C66" s="14"/>
      <c r="D66" s="70"/>
      <c r="E66" s="70"/>
      <c r="F66" s="144" t="s">
        <v>79</v>
      </c>
      <c r="G66" s="72"/>
      <c r="H66" s="71"/>
      <c r="I66" s="74"/>
      <c r="J66" s="53"/>
      <c r="K66" s="136"/>
      <c r="L66" s="137"/>
      <c r="M66" s="79"/>
      <c r="N66" s="79"/>
      <c r="O66" s="71"/>
      <c r="Q66" s="21"/>
      <c r="R66" s="21"/>
      <c r="S66" s="21"/>
      <c r="T66" s="21"/>
      <c r="U66" s="21"/>
      <c r="V66" s="21"/>
      <c r="W66" s="21"/>
      <c r="X66" s="21"/>
    </row>
    <row r="67" spans="1:25" ht="13.5" x14ac:dyDescent="0.25">
      <c r="A67" s="2"/>
      <c r="B67" s="14"/>
      <c r="C67" s="14"/>
      <c r="D67" s="70" t="s">
        <v>57</v>
      </c>
      <c r="E67" s="70" t="s">
        <v>39</v>
      </c>
      <c r="F67" s="140" t="s">
        <v>104</v>
      </c>
      <c r="G67" s="72">
        <v>4</v>
      </c>
      <c r="H67" s="71" t="s">
        <v>76</v>
      </c>
      <c r="I67" s="74">
        <f t="shared" ref="I67" si="8">+K67*0.166666666666667</f>
        <v>5427901.0704787401</v>
      </c>
      <c r="J67" s="53">
        <f t="shared" si="7"/>
        <v>27139505.352393638</v>
      </c>
      <c r="K67" s="136">
        <v>32567406.422872379</v>
      </c>
      <c r="L67" s="137"/>
      <c r="M67" s="79"/>
      <c r="N67" s="79"/>
      <c r="O67" s="71"/>
      <c r="Q67" s="21"/>
      <c r="R67" s="21"/>
      <c r="S67" s="21"/>
      <c r="T67" s="21"/>
      <c r="U67" s="21"/>
      <c r="V67" s="21"/>
      <c r="W67" s="21"/>
      <c r="X67" s="21"/>
    </row>
    <row r="68" spans="1:25" ht="13.5" x14ac:dyDescent="0.25">
      <c r="A68" s="10"/>
      <c r="B68" s="14"/>
      <c r="C68" s="14"/>
      <c r="D68" s="70" t="s">
        <v>57</v>
      </c>
      <c r="E68" s="70" t="s">
        <v>39</v>
      </c>
      <c r="F68" s="140" t="s">
        <v>105</v>
      </c>
      <c r="G68" s="72">
        <v>4</v>
      </c>
      <c r="H68" s="71" t="s">
        <v>76</v>
      </c>
      <c r="I68" s="74">
        <f t="shared" ref="I68" si="9">+K68*0.166666666666667</f>
        <v>341459.0485688902</v>
      </c>
      <c r="J68" s="53">
        <f t="shared" si="7"/>
        <v>1707295.242844447</v>
      </c>
      <c r="K68" s="136">
        <v>2048754.2914133372</v>
      </c>
      <c r="L68" s="79"/>
      <c r="M68" s="137" t="s">
        <v>14</v>
      </c>
      <c r="N68" s="137" t="s">
        <v>14</v>
      </c>
      <c r="O68" s="138" t="s">
        <v>14</v>
      </c>
      <c r="Q68" s="21"/>
      <c r="R68" s="21"/>
      <c r="S68" s="21"/>
      <c r="T68" s="21"/>
      <c r="U68" s="21"/>
      <c r="V68" s="21"/>
      <c r="W68" s="21"/>
      <c r="X68" s="21"/>
    </row>
    <row r="69" spans="1:25" ht="14.25" thickBot="1" x14ac:dyDescent="0.3">
      <c r="A69" s="2"/>
      <c r="B69" s="14"/>
      <c r="C69" s="14"/>
      <c r="D69" s="92" t="s">
        <v>58</v>
      </c>
      <c r="E69" s="70" t="s">
        <v>39</v>
      </c>
      <c r="F69" s="144" t="s">
        <v>80</v>
      </c>
      <c r="G69" s="72">
        <v>1</v>
      </c>
      <c r="H69" s="71" t="s">
        <v>13</v>
      </c>
      <c r="I69" s="74">
        <f>+K69*0.166666666666667</f>
        <v>14285.714285714314</v>
      </c>
      <c r="J69" s="53">
        <f>+K69*0.833333333333333</f>
        <v>71428.571428571406</v>
      </c>
      <c r="K69" s="136">
        <v>85714.28571428571</v>
      </c>
      <c r="L69" s="137" t="s">
        <v>14</v>
      </c>
      <c r="M69" s="79"/>
      <c r="N69" s="79"/>
      <c r="O69" s="71"/>
      <c r="Q69" s="21"/>
      <c r="R69" s="21"/>
      <c r="S69" s="21"/>
      <c r="T69" s="21"/>
      <c r="U69" s="21"/>
      <c r="V69" s="21"/>
      <c r="W69" s="21"/>
      <c r="X69" s="21"/>
      <c r="Y69" s="21"/>
    </row>
    <row r="70" spans="1:25" ht="15" thickTop="1" thickBot="1" x14ac:dyDescent="0.3">
      <c r="A70" s="2"/>
      <c r="B70" s="14"/>
      <c r="C70" s="14"/>
      <c r="D70" s="97"/>
      <c r="E70" s="98"/>
      <c r="F70" s="98"/>
      <c r="G70" s="97"/>
      <c r="H70" s="99"/>
      <c r="I70" s="131">
        <f>SUM(I53:I69)</f>
        <v>6011937.5000000121</v>
      </c>
      <c r="J70" s="131">
        <f>SUM(J53:J69)</f>
        <v>30059687.499999989</v>
      </c>
      <c r="K70" s="99">
        <f>SUM(K52:K69)</f>
        <v>36071625</v>
      </c>
      <c r="L70" s="98"/>
      <c r="M70" s="98"/>
      <c r="N70" s="98"/>
      <c r="O70" s="99"/>
      <c r="Q70" s="21"/>
      <c r="R70" s="21"/>
      <c r="S70" s="21"/>
      <c r="T70" s="21"/>
      <c r="U70" s="21"/>
      <c r="V70" s="21"/>
      <c r="W70" s="21"/>
      <c r="X70" s="21"/>
    </row>
    <row r="71" spans="1:25" ht="13.5" thickTop="1" x14ac:dyDescent="0.25">
      <c r="A71" s="10"/>
      <c r="B71" s="14"/>
      <c r="C71" s="14"/>
      <c r="D71" s="26"/>
      <c r="E71" s="26"/>
      <c r="F71" s="26"/>
      <c r="G71" s="26"/>
      <c r="H71" s="26"/>
      <c r="I71" s="26"/>
      <c r="J71" s="26"/>
      <c r="L71" s="26"/>
      <c r="M71" s="26"/>
      <c r="N71" s="26"/>
      <c r="O71" s="26"/>
      <c r="Q71" s="21"/>
      <c r="R71" s="21"/>
      <c r="S71" s="21"/>
      <c r="T71" s="21"/>
      <c r="U71" s="21"/>
      <c r="V71" s="21"/>
      <c r="W71" s="21"/>
      <c r="X71" s="21"/>
    </row>
    <row r="72" spans="1:25" x14ac:dyDescent="0.25">
      <c r="A72" s="2"/>
      <c r="B72" s="14"/>
      <c r="C72" s="14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Q72" s="21"/>
      <c r="R72" s="21"/>
      <c r="S72" s="21"/>
      <c r="T72" s="21"/>
      <c r="U72" s="21"/>
      <c r="V72" s="21"/>
      <c r="W72" s="21"/>
    </row>
    <row r="73" spans="1:25" x14ac:dyDescent="0.25">
      <c r="A73" s="2"/>
      <c r="B73" s="14"/>
      <c r="C73" s="14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Q73" s="21"/>
      <c r="R73" s="21"/>
      <c r="S73" s="21"/>
      <c r="T73" s="21"/>
      <c r="U73" s="21"/>
      <c r="V73" s="21"/>
      <c r="W73" s="21"/>
    </row>
    <row r="74" spans="1:25" x14ac:dyDescent="0.25">
      <c r="A74" s="10"/>
      <c r="B74" s="14"/>
      <c r="C74" s="14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Q74" s="21"/>
      <c r="R74" s="21"/>
      <c r="S74" s="21"/>
      <c r="T74" s="21"/>
      <c r="U74" s="21"/>
      <c r="V74" s="21"/>
      <c r="W74" s="21"/>
    </row>
    <row r="75" spans="1:25" s="25" customFormat="1" x14ac:dyDescent="0.25">
      <c r="A75" s="2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Q75" s="27"/>
      <c r="R75" s="27"/>
      <c r="S75" s="27"/>
      <c r="T75" s="27"/>
      <c r="U75" s="27"/>
      <c r="V75" s="27"/>
      <c r="W75" s="27"/>
    </row>
    <row r="76" spans="1:25" x14ac:dyDescent="0.25">
      <c r="D76" s="26"/>
      <c r="E76" s="26"/>
      <c r="F76" s="26"/>
      <c r="G76" s="26"/>
      <c r="H76" s="26"/>
      <c r="I76" s="26"/>
      <c r="J76" s="26"/>
      <c r="L76" s="26"/>
      <c r="M76" s="26"/>
      <c r="N76" s="26"/>
      <c r="Q76" s="21"/>
      <c r="R76" s="21"/>
      <c r="S76" s="21"/>
      <c r="T76" s="21"/>
      <c r="U76" s="21"/>
      <c r="V76" s="21"/>
      <c r="W76" s="21"/>
    </row>
    <row r="77" spans="1:25" s="7" customFormat="1" ht="15.75" x14ac:dyDescent="0.25">
      <c r="A77" s="1"/>
      <c r="B77" s="1"/>
      <c r="C77" s="2"/>
      <c r="D77" s="26"/>
      <c r="E77" s="26"/>
      <c r="F77" s="26"/>
      <c r="G77" s="26"/>
      <c r="H77" s="26"/>
      <c r="I77" s="26"/>
      <c r="J77" s="26"/>
      <c r="K77" s="3"/>
      <c r="L77" s="26"/>
      <c r="M77" s="26"/>
      <c r="N77" s="26"/>
      <c r="O77" s="3"/>
      <c r="P77" s="46"/>
      <c r="Q77" s="6"/>
      <c r="R77" s="6"/>
      <c r="S77" s="6"/>
      <c r="T77" s="6"/>
    </row>
    <row r="78" spans="1:25" s="7" customFormat="1" ht="15.75" x14ac:dyDescent="0.25">
      <c r="A78" s="1"/>
      <c r="B78" s="1"/>
      <c r="C78" s="2"/>
      <c r="D78" s="26"/>
      <c r="E78" s="26"/>
      <c r="F78" s="26"/>
      <c r="G78" s="26"/>
      <c r="H78" s="26"/>
      <c r="I78" s="26"/>
      <c r="J78" s="26"/>
      <c r="K78" s="3"/>
      <c r="L78" s="26"/>
      <c r="M78" s="26"/>
      <c r="N78" s="26"/>
      <c r="O78" s="3"/>
      <c r="P78" s="46"/>
      <c r="Q78" s="6"/>
      <c r="R78" s="6"/>
      <c r="S78" s="6"/>
      <c r="T78" s="6"/>
    </row>
    <row r="79" spans="1:25" s="7" customFormat="1" ht="15.75" x14ac:dyDescent="0.25">
      <c r="A79" s="1"/>
      <c r="B79" s="1"/>
      <c r="C79" s="2"/>
      <c r="D79" s="26"/>
      <c r="E79" s="26"/>
      <c r="F79" s="26"/>
      <c r="G79" s="26"/>
      <c r="H79" s="26"/>
      <c r="I79" s="26"/>
      <c r="J79" s="26"/>
      <c r="K79" s="3"/>
      <c r="L79" s="26"/>
      <c r="M79" s="26"/>
      <c r="N79" s="26"/>
      <c r="O79" s="3"/>
      <c r="P79" s="46"/>
      <c r="Q79" s="6"/>
      <c r="R79" s="6"/>
      <c r="S79" s="6"/>
      <c r="T79" s="6"/>
    </row>
    <row r="80" spans="1:25" s="7" customFormat="1" ht="15.75" x14ac:dyDescent="0.25">
      <c r="A80" s="1"/>
      <c r="B80" s="1"/>
      <c r="C80" s="2"/>
      <c r="D80" s="26"/>
      <c r="E80" s="26"/>
      <c r="F80" s="26"/>
      <c r="G80" s="26"/>
      <c r="H80" s="26"/>
      <c r="I80" s="26"/>
      <c r="J80" s="26"/>
      <c r="K80" s="3"/>
      <c r="L80" s="26"/>
      <c r="M80" s="26"/>
      <c r="N80" s="26"/>
      <c r="O80" s="3"/>
      <c r="P80" s="46"/>
      <c r="Q80" s="6"/>
      <c r="R80" s="6"/>
      <c r="S80" s="6"/>
      <c r="T80" s="6"/>
    </row>
    <row r="81" spans="1:30" s="7" customFormat="1" ht="15.75" x14ac:dyDescent="0.25">
      <c r="A81" s="1"/>
      <c r="B81" s="1"/>
      <c r="C81" s="2"/>
      <c r="D81" s="26"/>
      <c r="E81" s="26"/>
      <c r="F81" s="26"/>
      <c r="G81" s="26"/>
      <c r="H81" s="26"/>
      <c r="I81" s="26"/>
      <c r="J81" s="26"/>
      <c r="K81" s="3"/>
      <c r="L81" s="26"/>
      <c r="M81" s="26"/>
      <c r="N81" s="26"/>
      <c r="O81" s="3"/>
      <c r="P81" s="9"/>
      <c r="Q81" s="6"/>
      <c r="R81" s="6"/>
      <c r="S81" s="6"/>
      <c r="T81" s="6"/>
    </row>
    <row r="82" spans="1:30" s="7" customFormat="1" x14ac:dyDescent="0.25">
      <c r="A82" s="1"/>
      <c r="B82" s="1"/>
      <c r="C82" s="10"/>
      <c r="D82" s="26"/>
      <c r="E82" s="26"/>
      <c r="F82" s="26"/>
      <c r="G82" s="26"/>
      <c r="H82" s="26"/>
      <c r="I82" s="26"/>
      <c r="J82" s="26"/>
      <c r="K82" s="3"/>
      <c r="L82" s="26"/>
      <c r="M82" s="26"/>
      <c r="N82" s="26"/>
      <c r="O82" s="3"/>
      <c r="P82" s="6"/>
      <c r="Q82" s="6"/>
      <c r="R82" s="6"/>
      <c r="S82" s="6"/>
      <c r="T82" s="6"/>
    </row>
    <row r="83" spans="1:30" s="7" customFormat="1" x14ac:dyDescent="0.25">
      <c r="A83" s="1"/>
      <c r="B83" s="163"/>
      <c r="C83" s="163"/>
      <c r="D83" s="26"/>
      <c r="E83" s="26"/>
      <c r="F83" s="26"/>
      <c r="G83" s="26"/>
      <c r="H83" s="26"/>
      <c r="I83" s="26"/>
      <c r="J83" s="26"/>
      <c r="K83" s="3"/>
      <c r="L83" s="26"/>
      <c r="M83" s="26"/>
      <c r="N83" s="26"/>
      <c r="O83" s="3"/>
      <c r="P83" s="6"/>
      <c r="Q83" s="6"/>
      <c r="R83" s="6"/>
      <c r="S83" s="6"/>
      <c r="T83" s="6"/>
    </row>
    <row r="84" spans="1:30" s="7" customFormat="1" x14ac:dyDescent="0.25">
      <c r="A84" s="1"/>
      <c r="B84" s="13"/>
      <c r="C84" s="45"/>
      <c r="D84" s="26"/>
      <c r="E84" s="26"/>
      <c r="F84" s="26"/>
      <c r="G84" s="26"/>
      <c r="H84" s="26"/>
      <c r="I84" s="26"/>
      <c r="J84" s="26"/>
      <c r="K84" s="3"/>
      <c r="L84" s="26"/>
      <c r="M84" s="26"/>
      <c r="N84" s="26"/>
      <c r="O84" s="3"/>
      <c r="P84" s="6"/>
      <c r="Q84" s="6"/>
      <c r="R84" s="6"/>
      <c r="S84" s="6"/>
      <c r="T84" s="6"/>
    </row>
    <row r="85" spans="1:30" x14ac:dyDescent="0.25">
      <c r="A85" s="2"/>
      <c r="C85" s="10"/>
      <c r="D85" s="26"/>
      <c r="E85" s="26"/>
      <c r="F85" s="26"/>
      <c r="G85" s="26"/>
      <c r="H85" s="26"/>
      <c r="I85" s="26"/>
      <c r="J85" s="26"/>
      <c r="L85" s="26"/>
      <c r="M85" s="26"/>
      <c r="N85" s="26"/>
    </row>
    <row r="86" spans="1:30" x14ac:dyDescent="0.25">
      <c r="A86" s="10"/>
      <c r="C86" s="28"/>
      <c r="D86" s="26"/>
      <c r="E86" s="26"/>
      <c r="F86" s="26"/>
      <c r="G86" s="26"/>
      <c r="H86" s="26"/>
      <c r="I86" s="26"/>
      <c r="J86" s="26"/>
      <c r="L86" s="26"/>
      <c r="M86" s="26"/>
      <c r="N86" s="26"/>
    </row>
    <row r="87" spans="1:30" s="3" customFormat="1" x14ac:dyDescent="0.25">
      <c r="A87" s="2"/>
      <c r="B87" s="25"/>
      <c r="C87" s="28"/>
      <c r="D87" s="26"/>
      <c r="E87" s="26"/>
      <c r="F87" s="26"/>
      <c r="G87" s="26"/>
      <c r="H87" s="26"/>
      <c r="I87" s="26"/>
      <c r="J87" s="26"/>
      <c r="L87" s="26"/>
      <c r="M87" s="26"/>
      <c r="N87" s="2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spans="1:30" s="3" customFormat="1" x14ac:dyDescent="0.25">
      <c r="A88" s="10"/>
      <c r="B88" s="25"/>
      <c r="C88" s="28"/>
      <c r="D88" s="26"/>
      <c r="E88" s="26"/>
      <c r="F88" s="26"/>
      <c r="G88" s="26"/>
      <c r="H88" s="26"/>
      <c r="I88" s="26"/>
      <c r="J88" s="26"/>
      <c r="L88" s="26"/>
      <c r="M88" s="26"/>
      <c r="N88" s="2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spans="1:30" s="3" customFormat="1" x14ac:dyDescent="0.25">
      <c r="A89" s="2"/>
      <c r="B89" s="25"/>
      <c r="C89" s="28"/>
      <c r="D89" s="26"/>
      <c r="E89" s="26"/>
      <c r="F89" s="26"/>
      <c r="G89" s="26"/>
      <c r="H89" s="26"/>
      <c r="I89" s="26"/>
      <c r="J89" s="26"/>
      <c r="L89" s="26"/>
      <c r="M89" s="26"/>
      <c r="N89" s="2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1:30" s="3" customFormat="1" x14ac:dyDescent="0.25">
      <c r="A90" s="10"/>
      <c r="B90" s="25"/>
      <c r="C90" s="28"/>
      <c r="D90" s="26"/>
      <c r="E90" s="26"/>
      <c r="F90" s="26"/>
      <c r="G90" s="26"/>
      <c r="H90" s="26"/>
      <c r="I90" s="26"/>
      <c r="J90" s="26"/>
      <c r="L90" s="26"/>
      <c r="M90" s="26"/>
      <c r="N90" s="2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spans="1:30" s="3" customFormat="1" x14ac:dyDescent="0.25">
      <c r="A91" s="2"/>
      <c r="B91" s="25"/>
      <c r="C91" s="28"/>
      <c r="D91" s="26"/>
      <c r="E91" s="26"/>
      <c r="F91" s="26"/>
      <c r="G91" s="26"/>
      <c r="H91" s="26"/>
      <c r="I91" s="26"/>
      <c r="J91" s="26"/>
      <c r="L91" s="26"/>
      <c r="M91" s="26"/>
      <c r="N91" s="2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</row>
    <row r="92" spans="1:30" s="3" customFormat="1" x14ac:dyDescent="0.25">
      <c r="A92" s="10"/>
      <c r="B92" s="25"/>
      <c r="C92" s="28"/>
      <c r="D92" s="26"/>
      <c r="E92" s="26"/>
      <c r="F92" s="26"/>
      <c r="G92" s="26"/>
      <c r="H92" s="26"/>
      <c r="I92" s="26"/>
      <c r="J92" s="26"/>
      <c r="L92" s="26"/>
      <c r="M92" s="26"/>
      <c r="N92" s="2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3" spans="1:30" s="3" customFormat="1" x14ac:dyDescent="0.25">
      <c r="A93" s="2"/>
      <c r="B93" s="25"/>
      <c r="C93" s="28"/>
      <c r="D93" s="26"/>
      <c r="E93" s="26"/>
      <c r="F93" s="26"/>
      <c r="G93" s="26"/>
      <c r="H93" s="26"/>
      <c r="I93" s="26"/>
      <c r="J93" s="26"/>
      <c r="L93" s="26"/>
      <c r="M93" s="26"/>
      <c r="N93" s="2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 spans="1:30" s="3" customFormat="1" x14ac:dyDescent="0.25">
      <c r="A94" s="10"/>
      <c r="B94" s="25"/>
      <c r="C94" s="28"/>
      <c r="D94" s="26"/>
      <c r="E94" s="26"/>
      <c r="F94" s="26"/>
      <c r="G94" s="26"/>
      <c r="H94" s="26"/>
      <c r="I94" s="26"/>
      <c r="J94" s="26"/>
      <c r="L94" s="26"/>
      <c r="M94" s="26"/>
      <c r="N94" s="2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spans="1:30" s="3" customFormat="1" x14ac:dyDescent="0.25">
      <c r="A95" s="2"/>
      <c r="B95" s="25"/>
      <c r="C95" s="28"/>
      <c r="D95" s="26"/>
      <c r="E95" s="26"/>
      <c r="F95" s="26"/>
      <c r="G95" s="26"/>
      <c r="H95" s="26"/>
      <c r="I95" s="26"/>
      <c r="J95" s="26"/>
      <c r="L95" s="26"/>
      <c r="M95" s="26"/>
      <c r="N95" s="2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</row>
    <row r="96" spans="1:30" s="3" customFormat="1" x14ac:dyDescent="0.25">
      <c r="A96" s="10"/>
      <c r="B96" s="25"/>
      <c r="C96" s="28"/>
      <c r="D96" s="26"/>
      <c r="E96" s="26"/>
      <c r="F96" s="26"/>
      <c r="G96" s="26"/>
      <c r="H96" s="26"/>
      <c r="I96" s="26"/>
      <c r="J96" s="26"/>
      <c r="L96" s="26"/>
      <c r="M96" s="26"/>
      <c r="N96" s="2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</row>
    <row r="97" spans="1:30" s="3" customFormat="1" x14ac:dyDescent="0.25">
      <c r="A97" s="2"/>
      <c r="B97" s="25"/>
      <c r="C97" s="28"/>
      <c r="D97" s="26"/>
      <c r="E97" s="26"/>
      <c r="F97" s="26"/>
      <c r="G97" s="26"/>
      <c r="H97" s="26"/>
      <c r="I97" s="26"/>
      <c r="J97" s="26"/>
      <c r="L97" s="26"/>
      <c r="M97" s="26"/>
      <c r="N97" s="2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</row>
    <row r="98" spans="1:30" s="3" customFormat="1" x14ac:dyDescent="0.25">
      <c r="A98" s="10"/>
      <c r="B98" s="25"/>
      <c r="C98" s="28"/>
      <c r="D98" s="26"/>
      <c r="E98" s="26"/>
      <c r="F98" s="26"/>
      <c r="G98" s="26"/>
      <c r="H98" s="26"/>
      <c r="I98" s="26"/>
      <c r="J98" s="26"/>
      <c r="L98" s="26"/>
      <c r="M98" s="26"/>
      <c r="N98" s="2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</row>
    <row r="99" spans="1:30" s="3" customFormat="1" x14ac:dyDescent="0.25">
      <c r="A99" s="2"/>
      <c r="B99" s="25"/>
      <c r="C99" s="28"/>
      <c r="D99" s="26"/>
      <c r="E99" s="26"/>
      <c r="F99" s="26"/>
      <c r="G99" s="26"/>
      <c r="H99" s="26"/>
      <c r="I99" s="26"/>
      <c r="J99" s="26"/>
      <c r="L99" s="26"/>
      <c r="M99" s="26"/>
      <c r="N99" s="2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 spans="1:30" s="3" customFormat="1" x14ac:dyDescent="0.25">
      <c r="A100" s="10"/>
      <c r="B100" s="25"/>
      <c r="C100" s="28"/>
      <c r="D100" s="26"/>
      <c r="E100" s="26"/>
      <c r="F100" s="26"/>
      <c r="G100" s="26"/>
      <c r="H100" s="26"/>
      <c r="I100" s="26"/>
      <c r="J100" s="26"/>
      <c r="L100" s="26"/>
      <c r="M100" s="26"/>
      <c r="N100" s="2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</row>
    <row r="101" spans="1:30" s="3" customFormat="1" x14ac:dyDescent="0.25">
      <c r="A101" s="2"/>
      <c r="B101" s="25"/>
      <c r="C101" s="28"/>
      <c r="D101" s="26"/>
      <c r="E101" s="26"/>
      <c r="F101" s="26"/>
      <c r="G101" s="26"/>
      <c r="H101" s="26"/>
      <c r="I101" s="26"/>
      <c r="J101" s="26"/>
      <c r="L101" s="26"/>
      <c r="M101" s="26"/>
      <c r="N101" s="2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</row>
    <row r="102" spans="1:30" s="3" customFormat="1" x14ac:dyDescent="0.25">
      <c r="A102" s="10"/>
      <c r="B102" s="25"/>
      <c r="C102" s="28"/>
      <c r="D102" s="26"/>
      <c r="E102" s="26"/>
      <c r="F102" s="26"/>
      <c r="G102" s="26"/>
      <c r="H102" s="26"/>
      <c r="I102" s="26"/>
      <c r="J102" s="26"/>
      <c r="L102" s="26"/>
      <c r="M102" s="26"/>
      <c r="N102" s="2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</row>
    <row r="103" spans="1:30" x14ac:dyDescent="0.25">
      <c r="A103" s="2"/>
      <c r="C103" s="28"/>
      <c r="D103" s="26"/>
      <c r="E103" s="26"/>
      <c r="F103" s="26"/>
      <c r="G103" s="26"/>
      <c r="H103" s="26"/>
      <c r="I103" s="26"/>
      <c r="J103" s="26"/>
      <c r="L103" s="26"/>
      <c r="M103" s="26"/>
      <c r="N103" s="26"/>
      <c r="Q103" s="21"/>
      <c r="R103" s="21"/>
      <c r="S103" s="21"/>
      <c r="T103" s="21"/>
      <c r="U103" s="21"/>
      <c r="V103" s="21"/>
      <c r="W103" s="21"/>
    </row>
    <row r="104" spans="1:30" x14ac:dyDescent="0.25">
      <c r="A104" s="10"/>
      <c r="C104" s="29"/>
      <c r="D104" s="26"/>
      <c r="E104" s="26"/>
      <c r="F104" s="26"/>
      <c r="G104" s="26"/>
      <c r="H104" s="26"/>
      <c r="I104" s="26"/>
      <c r="J104" s="26"/>
      <c r="L104" s="26"/>
      <c r="M104" s="26"/>
      <c r="N104" s="26"/>
      <c r="Q104" s="21"/>
      <c r="R104" s="21"/>
      <c r="S104" s="21"/>
      <c r="T104" s="21"/>
      <c r="U104" s="21"/>
      <c r="V104" s="21"/>
      <c r="W104" s="21"/>
    </row>
    <row r="105" spans="1:30" x14ac:dyDescent="0.25">
      <c r="C105" s="30"/>
      <c r="D105" s="26"/>
      <c r="E105" s="26"/>
      <c r="F105" s="26"/>
      <c r="G105" s="26"/>
      <c r="H105" s="26"/>
      <c r="I105" s="26"/>
      <c r="J105" s="26"/>
      <c r="L105" s="26"/>
      <c r="M105" s="26"/>
      <c r="N105" s="26"/>
      <c r="Q105" s="21"/>
      <c r="R105" s="21"/>
      <c r="S105" s="21"/>
      <c r="T105" s="21"/>
      <c r="U105" s="21"/>
      <c r="V105" s="21"/>
      <c r="W105" s="21"/>
    </row>
    <row r="106" spans="1:30" x14ac:dyDescent="0.25">
      <c r="C106" s="31"/>
      <c r="D106" s="26"/>
      <c r="E106" s="26"/>
      <c r="F106" s="26"/>
      <c r="G106" s="26"/>
      <c r="H106" s="26"/>
      <c r="I106" s="26"/>
      <c r="J106" s="26"/>
      <c r="L106" s="26"/>
      <c r="M106" s="26"/>
      <c r="N106" s="26"/>
      <c r="Q106" s="32"/>
      <c r="R106" s="32"/>
    </row>
    <row r="107" spans="1:30" x14ac:dyDescent="0.25">
      <c r="D107" s="26"/>
      <c r="E107" s="26"/>
      <c r="F107" s="26"/>
      <c r="G107" s="26"/>
      <c r="H107" s="26"/>
      <c r="I107" s="26"/>
      <c r="J107" s="26"/>
      <c r="L107" s="26"/>
      <c r="M107" s="26"/>
      <c r="N107" s="26"/>
      <c r="Q107" s="32"/>
      <c r="R107" s="32"/>
    </row>
    <row r="108" spans="1:30" x14ac:dyDescent="0.25">
      <c r="D108" s="26"/>
      <c r="E108" s="26"/>
      <c r="F108" s="26"/>
      <c r="G108" s="26"/>
      <c r="H108" s="26"/>
      <c r="I108" s="26"/>
      <c r="J108" s="26"/>
      <c r="L108" s="26"/>
      <c r="M108" s="26"/>
      <c r="N108" s="26"/>
      <c r="Q108" s="32"/>
      <c r="R108" s="32"/>
    </row>
    <row r="109" spans="1:30" x14ac:dyDescent="0.25">
      <c r="D109" s="26"/>
      <c r="E109" s="26"/>
      <c r="F109" s="26"/>
      <c r="G109" s="26"/>
      <c r="H109" s="26"/>
      <c r="I109" s="26"/>
      <c r="J109" s="26"/>
      <c r="L109" s="26"/>
      <c r="M109" s="26"/>
      <c r="N109" s="26"/>
      <c r="Q109" s="32"/>
      <c r="R109" s="32"/>
    </row>
    <row r="110" spans="1:30" x14ac:dyDescent="0.25">
      <c r="D110" s="26"/>
      <c r="E110" s="26"/>
      <c r="F110" s="26"/>
      <c r="G110" s="26"/>
      <c r="H110" s="26"/>
      <c r="I110" s="26"/>
      <c r="J110" s="26"/>
      <c r="L110" s="26"/>
      <c r="M110" s="26"/>
      <c r="N110" s="26"/>
      <c r="Q110" s="32"/>
      <c r="R110" s="32"/>
    </row>
    <row r="111" spans="1:30" x14ac:dyDescent="0.25">
      <c r="D111" s="26"/>
      <c r="E111" s="26"/>
      <c r="F111" s="26"/>
      <c r="G111" s="26"/>
      <c r="H111" s="26"/>
      <c r="I111" s="26"/>
      <c r="J111" s="26"/>
      <c r="L111" s="26"/>
      <c r="M111" s="26"/>
      <c r="N111" s="26"/>
      <c r="Q111" s="32"/>
      <c r="R111" s="32"/>
    </row>
    <row r="112" spans="1:30" x14ac:dyDescent="0.25">
      <c r="D112" s="26"/>
      <c r="E112" s="26"/>
      <c r="F112" s="26"/>
      <c r="G112" s="26"/>
      <c r="H112" s="26"/>
      <c r="I112" s="26"/>
      <c r="J112" s="26"/>
      <c r="L112" s="26"/>
      <c r="M112" s="26"/>
      <c r="N112" s="26"/>
      <c r="Q112" s="32"/>
      <c r="R112" s="32"/>
    </row>
    <row r="113" spans="4:18" x14ac:dyDescent="0.25">
      <c r="D113" s="26"/>
      <c r="E113" s="26"/>
      <c r="F113" s="26"/>
      <c r="G113" s="26"/>
      <c r="H113" s="26"/>
      <c r="I113" s="26"/>
      <c r="J113" s="26"/>
      <c r="L113" s="26"/>
      <c r="M113" s="26"/>
      <c r="N113" s="26"/>
      <c r="Q113" s="32"/>
      <c r="R113" s="32"/>
    </row>
    <row r="114" spans="4:18" x14ac:dyDescent="0.25">
      <c r="D114" s="26"/>
      <c r="E114" s="26"/>
      <c r="F114" s="26"/>
      <c r="G114" s="26"/>
      <c r="H114" s="26"/>
      <c r="I114" s="26"/>
      <c r="J114" s="26"/>
      <c r="L114" s="26"/>
      <c r="M114" s="26"/>
      <c r="N114" s="26"/>
      <c r="Q114" s="32"/>
      <c r="R114" s="32"/>
    </row>
    <row r="115" spans="4:18" x14ac:dyDescent="0.25">
      <c r="D115" s="26"/>
      <c r="E115" s="26"/>
      <c r="F115" s="26"/>
      <c r="G115" s="26"/>
      <c r="H115" s="26"/>
      <c r="I115" s="26"/>
      <c r="J115" s="26"/>
      <c r="L115" s="26"/>
      <c r="M115" s="26"/>
      <c r="N115" s="26"/>
      <c r="Q115" s="32"/>
      <c r="R115" s="32"/>
    </row>
    <row r="116" spans="4:18" x14ac:dyDescent="0.25">
      <c r="D116" s="26"/>
      <c r="E116" s="26"/>
      <c r="F116" s="26"/>
      <c r="G116" s="26"/>
      <c r="H116" s="26"/>
      <c r="I116" s="26"/>
      <c r="J116" s="26"/>
      <c r="L116" s="26"/>
      <c r="M116" s="26"/>
      <c r="N116" s="26"/>
      <c r="Q116" s="32"/>
      <c r="R116" s="32"/>
    </row>
    <row r="117" spans="4:18" x14ac:dyDescent="0.25">
      <c r="D117" s="26"/>
      <c r="E117" s="26"/>
      <c r="F117" s="26"/>
      <c r="G117" s="26"/>
      <c r="H117" s="26"/>
      <c r="I117" s="26"/>
      <c r="J117" s="26"/>
      <c r="L117" s="26"/>
      <c r="M117" s="26"/>
      <c r="N117" s="26"/>
      <c r="Q117" s="32"/>
      <c r="R117" s="32"/>
    </row>
    <row r="118" spans="4:18" x14ac:dyDescent="0.25">
      <c r="D118" s="26"/>
      <c r="E118" s="26"/>
      <c r="F118" s="26"/>
      <c r="G118" s="26"/>
      <c r="H118" s="26"/>
      <c r="I118" s="26"/>
      <c r="J118" s="26"/>
      <c r="L118" s="26"/>
      <c r="M118" s="26"/>
      <c r="N118" s="26"/>
      <c r="Q118" s="32"/>
      <c r="R118" s="32"/>
    </row>
    <row r="119" spans="4:18" x14ac:dyDescent="0.25">
      <c r="D119" s="26"/>
      <c r="E119" s="26"/>
      <c r="F119" s="26"/>
      <c r="G119" s="26"/>
      <c r="H119" s="26"/>
      <c r="I119" s="26"/>
      <c r="J119" s="26"/>
      <c r="L119" s="26"/>
      <c r="M119" s="26"/>
      <c r="N119" s="26"/>
      <c r="Q119" s="32"/>
      <c r="R119" s="32"/>
    </row>
    <row r="120" spans="4:18" x14ac:dyDescent="0.25">
      <c r="D120" s="26"/>
      <c r="E120" s="26"/>
      <c r="F120" s="26"/>
      <c r="G120" s="26"/>
      <c r="H120" s="26"/>
      <c r="I120" s="26"/>
      <c r="J120" s="26"/>
      <c r="L120" s="26"/>
      <c r="M120" s="26"/>
      <c r="N120" s="26"/>
      <c r="Q120" s="32"/>
      <c r="R120" s="32"/>
    </row>
    <row r="121" spans="4:18" x14ac:dyDescent="0.25">
      <c r="D121" s="26"/>
      <c r="E121" s="26"/>
      <c r="F121" s="26"/>
      <c r="G121" s="26"/>
      <c r="H121" s="26"/>
      <c r="I121" s="26"/>
      <c r="J121" s="26"/>
      <c r="L121" s="26"/>
      <c r="M121" s="26"/>
      <c r="N121" s="26"/>
      <c r="Q121" s="32"/>
      <c r="R121" s="32"/>
    </row>
    <row r="122" spans="4:18" x14ac:dyDescent="0.25">
      <c r="D122" s="26"/>
      <c r="E122" s="26"/>
      <c r="F122" s="26"/>
      <c r="G122" s="26"/>
      <c r="H122" s="26"/>
      <c r="I122" s="26"/>
      <c r="J122" s="26"/>
      <c r="L122" s="26"/>
      <c r="M122" s="26"/>
      <c r="N122" s="26"/>
      <c r="Q122" s="32"/>
      <c r="R122" s="32"/>
    </row>
    <row r="123" spans="4:18" x14ac:dyDescent="0.25">
      <c r="D123" s="26"/>
      <c r="E123" s="26"/>
      <c r="F123" s="26"/>
      <c r="G123" s="26"/>
      <c r="H123" s="26"/>
      <c r="I123" s="26"/>
      <c r="J123" s="26"/>
      <c r="L123" s="26"/>
      <c r="M123" s="26"/>
      <c r="N123" s="26"/>
      <c r="Q123" s="32"/>
      <c r="R123" s="32"/>
    </row>
    <row r="124" spans="4:18" x14ac:dyDescent="0.25">
      <c r="D124" s="26"/>
      <c r="E124" s="26"/>
      <c r="F124" s="26"/>
      <c r="G124" s="26"/>
      <c r="H124" s="26"/>
      <c r="I124" s="26"/>
      <c r="J124" s="26"/>
      <c r="L124" s="26"/>
      <c r="M124" s="26"/>
      <c r="N124" s="26"/>
      <c r="Q124" s="32"/>
      <c r="R124" s="32"/>
    </row>
    <row r="125" spans="4:18" x14ac:dyDescent="0.25">
      <c r="D125" s="26"/>
      <c r="E125" s="26"/>
      <c r="F125" s="26"/>
      <c r="G125" s="26"/>
      <c r="H125" s="26"/>
      <c r="I125" s="26"/>
      <c r="J125" s="26"/>
      <c r="L125" s="26"/>
      <c r="M125" s="26"/>
      <c r="N125" s="26"/>
    </row>
    <row r="126" spans="4:18" x14ac:dyDescent="0.25">
      <c r="D126" s="26"/>
      <c r="E126" s="26"/>
      <c r="F126" s="26"/>
      <c r="G126" s="26"/>
      <c r="H126" s="26"/>
      <c r="I126" s="26"/>
      <c r="J126" s="26"/>
      <c r="L126" s="26"/>
      <c r="M126" s="26"/>
      <c r="N126" s="26"/>
    </row>
    <row r="127" spans="4:18" x14ac:dyDescent="0.25">
      <c r="D127" s="26"/>
      <c r="E127" s="26"/>
      <c r="F127" s="26"/>
      <c r="G127" s="26"/>
      <c r="H127" s="26"/>
      <c r="I127" s="26"/>
      <c r="J127" s="26"/>
      <c r="L127" s="26"/>
      <c r="M127" s="26"/>
      <c r="N127" s="26"/>
    </row>
    <row r="128" spans="4:18" x14ac:dyDescent="0.25">
      <c r="D128" s="26"/>
      <c r="E128" s="26"/>
      <c r="F128" s="26"/>
      <c r="G128" s="26"/>
      <c r="H128" s="26"/>
      <c r="I128" s="26"/>
      <c r="J128" s="26"/>
      <c r="L128" s="26"/>
      <c r="M128" s="26"/>
      <c r="N128" s="26"/>
    </row>
    <row r="129" spans="1:30" x14ac:dyDescent="0.25">
      <c r="D129" s="26"/>
      <c r="E129" s="26"/>
      <c r="F129" s="26"/>
      <c r="G129" s="26"/>
      <c r="H129" s="26"/>
      <c r="I129" s="26"/>
      <c r="J129" s="26"/>
      <c r="L129" s="26"/>
      <c r="M129" s="26"/>
      <c r="N129" s="26"/>
    </row>
    <row r="130" spans="1:30" x14ac:dyDescent="0.25">
      <c r="D130" s="26"/>
      <c r="E130" s="26"/>
      <c r="F130" s="26"/>
      <c r="G130" s="26"/>
      <c r="H130" s="26"/>
      <c r="I130" s="26"/>
      <c r="J130" s="26"/>
      <c r="L130" s="26"/>
      <c r="M130" s="26"/>
      <c r="N130" s="26"/>
    </row>
    <row r="131" spans="1:30" x14ac:dyDescent="0.25">
      <c r="D131" s="26"/>
      <c r="E131" s="26"/>
      <c r="F131" s="26"/>
      <c r="G131" s="26"/>
      <c r="H131" s="26"/>
      <c r="I131" s="26"/>
      <c r="J131" s="26"/>
      <c r="L131" s="26"/>
      <c r="M131" s="26"/>
      <c r="N131" s="26"/>
    </row>
    <row r="132" spans="1:30" x14ac:dyDescent="0.25">
      <c r="D132" s="26"/>
      <c r="E132" s="26"/>
      <c r="F132" s="26"/>
      <c r="G132" s="26"/>
      <c r="H132" s="26"/>
      <c r="I132" s="26"/>
      <c r="J132" s="26"/>
      <c r="L132" s="26"/>
      <c r="M132" s="26"/>
      <c r="N132" s="26"/>
    </row>
    <row r="133" spans="1:30" x14ac:dyDescent="0.25">
      <c r="D133" s="26"/>
      <c r="E133" s="26"/>
      <c r="F133" s="26"/>
      <c r="G133" s="26"/>
      <c r="H133" s="26"/>
      <c r="I133" s="26"/>
      <c r="J133" s="26"/>
      <c r="L133" s="26"/>
      <c r="M133" s="26"/>
      <c r="N133" s="26"/>
    </row>
    <row r="134" spans="1:30" x14ac:dyDescent="0.25">
      <c r="D134" s="26"/>
      <c r="E134" s="26"/>
      <c r="F134" s="26"/>
      <c r="G134" s="26"/>
      <c r="H134" s="26"/>
      <c r="I134" s="26"/>
      <c r="J134" s="26"/>
      <c r="L134" s="26"/>
      <c r="M134" s="26"/>
      <c r="N134" s="26"/>
    </row>
    <row r="135" spans="1:30" s="3" customFormat="1" x14ac:dyDescent="0.25">
      <c r="A135" s="25"/>
      <c r="B135" s="25"/>
      <c r="C135" s="25"/>
      <c r="D135" s="26"/>
      <c r="E135" s="26"/>
      <c r="F135" s="26"/>
      <c r="G135" s="26"/>
      <c r="H135" s="26"/>
      <c r="I135" s="26"/>
      <c r="J135" s="26"/>
      <c r="L135" s="26"/>
      <c r="M135" s="26"/>
      <c r="N135" s="2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1:30" s="3" customFormat="1" x14ac:dyDescent="0.25">
      <c r="A136" s="25"/>
      <c r="B136" s="25"/>
      <c r="C136" s="25"/>
      <c r="D136" s="26"/>
      <c r="E136" s="26"/>
      <c r="F136" s="26"/>
      <c r="G136" s="26"/>
      <c r="H136" s="26"/>
      <c r="I136" s="26"/>
      <c r="J136" s="26"/>
      <c r="L136" s="26"/>
      <c r="M136" s="26"/>
      <c r="N136" s="2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1:30" s="3" customFormat="1" x14ac:dyDescent="0.25">
      <c r="A137" s="25"/>
      <c r="B137" s="25"/>
      <c r="C137" s="25"/>
      <c r="D137" s="26"/>
      <c r="E137" s="26"/>
      <c r="F137" s="26"/>
      <c r="G137" s="26"/>
      <c r="H137" s="26"/>
      <c r="I137" s="26"/>
      <c r="J137" s="26"/>
      <c r="L137" s="26"/>
      <c r="M137" s="26"/>
      <c r="N137" s="2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1:30" s="3" customFormat="1" x14ac:dyDescent="0.25">
      <c r="A138" s="25"/>
      <c r="B138" s="25"/>
      <c r="C138" s="25"/>
      <c r="D138" s="26"/>
      <c r="E138" s="26"/>
      <c r="F138" s="26"/>
      <c r="G138" s="26"/>
      <c r="H138" s="26"/>
      <c r="I138" s="26"/>
      <c r="J138" s="26"/>
      <c r="L138" s="26"/>
      <c r="M138" s="26"/>
      <c r="N138" s="2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1:30" s="3" customFormat="1" x14ac:dyDescent="0.25">
      <c r="A139" s="25"/>
      <c r="B139" s="25"/>
      <c r="C139" s="25"/>
      <c r="D139" s="26"/>
      <c r="E139" s="26"/>
      <c r="F139" s="26"/>
      <c r="G139" s="26"/>
      <c r="H139" s="26"/>
      <c r="I139" s="26"/>
      <c r="J139" s="26"/>
      <c r="L139" s="26"/>
      <c r="M139" s="26"/>
      <c r="N139" s="2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</sheetData>
  <sheetProtection insertRows="0" selectLockedCells="1"/>
  <mergeCells count="33">
    <mergeCell ref="D3:O3"/>
    <mergeCell ref="D4:O4"/>
    <mergeCell ref="D7:O7"/>
    <mergeCell ref="D9:O9"/>
    <mergeCell ref="B40:C40"/>
    <mergeCell ref="B9:C9"/>
    <mergeCell ref="D11:D12"/>
    <mergeCell ref="E11:E12"/>
    <mergeCell ref="F11:F12"/>
    <mergeCell ref="B83:C83"/>
    <mergeCell ref="G49:H50"/>
    <mergeCell ref="I49:K49"/>
    <mergeCell ref="D41:O41"/>
    <mergeCell ref="D42:O42"/>
    <mergeCell ref="D45:O45"/>
    <mergeCell ref="D47:O47"/>
    <mergeCell ref="D49:D50"/>
    <mergeCell ref="E49:E50"/>
    <mergeCell ref="F49:F50"/>
    <mergeCell ref="D44:O44"/>
    <mergeCell ref="D8:O8"/>
    <mergeCell ref="D46:O46"/>
    <mergeCell ref="L49:O49"/>
    <mergeCell ref="G51:H51"/>
    <mergeCell ref="L51:O51"/>
    <mergeCell ref="L11:O11"/>
    <mergeCell ref="G13:H13"/>
    <mergeCell ref="L13:O13"/>
    <mergeCell ref="G11:H12"/>
    <mergeCell ref="I11:K11"/>
    <mergeCell ref="D5:O5"/>
    <mergeCell ref="D6:O6"/>
    <mergeCell ref="D43:O43"/>
  </mergeCells>
  <pageMargins left="0.31496062992126" right="0.31496062992126" top="0.62" bottom="0.77" header="0.31496062992126" footer="0.31496062992126"/>
  <pageSetup scale="72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R169"/>
  <sheetViews>
    <sheetView showGridLines="0" topLeftCell="C25" zoomScale="70" zoomScaleNormal="70" zoomScaleSheetLayoutView="70" workbookViewId="0">
      <selection activeCell="C6" sqref="C6:Z6"/>
    </sheetView>
  </sheetViews>
  <sheetFormatPr defaultRowHeight="13.5" x14ac:dyDescent="0.25"/>
  <cols>
    <col min="1" max="1" width="5.28515625" style="40" hidden="1" customWidth="1"/>
    <col min="2" max="2" width="23.7109375" style="40" hidden="1" customWidth="1"/>
    <col min="3" max="3" width="11" style="40" customWidth="1"/>
    <col min="4" max="4" width="15.28515625" style="40" customWidth="1"/>
    <col min="5" max="5" width="77.85546875" style="41" customWidth="1"/>
    <col min="6" max="6" width="7.5703125" style="42" customWidth="1"/>
    <col min="7" max="7" width="9.42578125" style="40" customWidth="1"/>
    <col min="8" max="8" width="10.140625" style="40" bestFit="1" customWidth="1"/>
    <col min="9" max="9" width="11.5703125" style="40" bestFit="1" customWidth="1"/>
    <col min="10" max="10" width="11.140625" style="40" bestFit="1" customWidth="1"/>
    <col min="11" max="11" width="6.140625" style="40" customWidth="1"/>
    <col min="12" max="12" width="9.28515625" style="40" bestFit="1" customWidth="1"/>
    <col min="13" max="14" width="7.5703125" style="40" customWidth="1"/>
    <col min="15" max="15" width="11.7109375" style="40" customWidth="1"/>
    <col min="16" max="16" width="12" style="40" hidden="1" customWidth="1"/>
    <col min="17" max="17" width="6.7109375" style="40" customWidth="1"/>
    <col min="18" max="20" width="9" style="41" customWidth="1"/>
    <col min="21" max="21" width="11.28515625" style="40" customWidth="1"/>
    <col min="22" max="25" width="6.140625" style="40" customWidth="1"/>
    <col min="26" max="26" width="12" style="40" customWidth="1"/>
    <col min="27" max="27" width="3.42578125" style="43" customWidth="1"/>
    <col min="28" max="28" width="15.140625" style="43" customWidth="1"/>
    <col min="29" max="29" width="8.140625" style="43" customWidth="1"/>
    <col min="30" max="16384" width="9.140625" style="43"/>
  </cols>
  <sheetData>
    <row r="1" spans="1:44" ht="28.5" customHeight="1" x14ac:dyDescent="0.25"/>
    <row r="2" spans="1:44" s="40" customFormat="1" ht="15.75" customHeight="1" x14ac:dyDescent="0.25">
      <c r="A2" s="51"/>
      <c r="B2" s="51"/>
      <c r="C2" s="183" t="s">
        <v>81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8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</row>
    <row r="3" spans="1:44" s="40" customFormat="1" ht="15.75" customHeight="1" x14ac:dyDescent="0.25">
      <c r="A3" s="51"/>
      <c r="B3" s="51"/>
      <c r="C3" s="183" t="s">
        <v>1</v>
      </c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8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</row>
    <row r="4" spans="1:44" s="40" customFormat="1" ht="18" x14ac:dyDescent="0.25">
      <c r="A4" s="51"/>
      <c r="B4" s="51"/>
      <c r="C4" s="183" t="s">
        <v>73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</row>
    <row r="5" spans="1:44" s="40" customFormat="1" ht="18" x14ac:dyDescent="0.25">
      <c r="A5" s="51"/>
      <c r="B5" s="51"/>
      <c r="C5" s="183" t="s">
        <v>74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</row>
    <row r="6" spans="1:44" s="40" customFormat="1" ht="15.75" customHeight="1" x14ac:dyDescent="0.25">
      <c r="A6" s="51"/>
      <c r="B6" s="51"/>
      <c r="C6" s="183" t="s">
        <v>2</v>
      </c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8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</row>
    <row r="7" spans="1:44" s="40" customFormat="1" ht="19.5" customHeight="1" x14ac:dyDescent="0.25">
      <c r="A7" s="51"/>
      <c r="B7" s="51"/>
      <c r="C7" s="183" t="str">
        <f>+OWP_Revisi!D8</f>
        <v>Propinsi ……………………………………………</v>
      </c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 t="s">
        <v>82</v>
      </c>
      <c r="AA7" s="9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</row>
    <row r="8" spans="1:44" s="40" customFormat="1" ht="19.5" customHeight="1" thickBot="1" x14ac:dyDescent="0.35">
      <c r="A8" s="51"/>
      <c r="B8" s="51"/>
      <c r="C8" s="184" t="s">
        <v>82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9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</row>
    <row r="9" spans="1:44" s="40" customFormat="1" ht="16.5" thickTop="1" x14ac:dyDescent="0.25">
      <c r="A9" s="51"/>
      <c r="B9" s="51"/>
      <c r="C9" s="185" t="s">
        <v>83</v>
      </c>
      <c r="D9" s="188" t="s">
        <v>84</v>
      </c>
      <c r="E9" s="191"/>
      <c r="F9" s="194" t="s">
        <v>59</v>
      </c>
      <c r="G9" s="195"/>
      <c r="H9" s="195"/>
      <c r="I9" s="195"/>
      <c r="J9" s="196"/>
      <c r="K9" s="194" t="s">
        <v>85</v>
      </c>
      <c r="L9" s="195"/>
      <c r="M9" s="195"/>
      <c r="N9" s="195"/>
      <c r="O9" s="196"/>
      <c r="P9" s="63"/>
      <c r="Q9" s="194">
        <v>2018</v>
      </c>
      <c r="R9" s="195"/>
      <c r="S9" s="195"/>
      <c r="T9" s="195"/>
      <c r="U9" s="196"/>
      <c r="V9" s="197" t="s">
        <v>60</v>
      </c>
      <c r="W9" s="198"/>
      <c r="X9" s="198"/>
      <c r="Y9" s="199"/>
      <c r="Z9" s="201" t="s">
        <v>61</v>
      </c>
      <c r="AA9" s="9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</row>
    <row r="10" spans="1:44" s="40" customFormat="1" ht="15" customHeight="1" x14ac:dyDescent="0.25">
      <c r="C10" s="186"/>
      <c r="D10" s="189"/>
      <c r="E10" s="192"/>
      <c r="F10" s="176" t="s">
        <v>7</v>
      </c>
      <c r="G10" s="177"/>
      <c r="H10" s="180" t="s">
        <v>9</v>
      </c>
      <c r="I10" s="181"/>
      <c r="J10" s="182"/>
      <c r="K10" s="176" t="s">
        <v>7</v>
      </c>
      <c r="L10" s="177"/>
      <c r="M10" s="180" t="s">
        <v>9</v>
      </c>
      <c r="N10" s="181"/>
      <c r="O10" s="182"/>
      <c r="P10" s="64">
        <v>2017</v>
      </c>
      <c r="Q10" s="176" t="s">
        <v>7</v>
      </c>
      <c r="R10" s="177"/>
      <c r="S10" s="180" t="s">
        <v>9</v>
      </c>
      <c r="T10" s="181"/>
      <c r="U10" s="182"/>
      <c r="V10" s="178"/>
      <c r="W10" s="200"/>
      <c r="X10" s="200"/>
      <c r="Y10" s="179"/>
      <c r="Z10" s="202"/>
      <c r="AA10" s="65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</row>
    <row r="11" spans="1:44" s="40" customFormat="1" x14ac:dyDescent="0.25">
      <c r="C11" s="187"/>
      <c r="D11" s="190"/>
      <c r="E11" s="193"/>
      <c r="F11" s="178"/>
      <c r="G11" s="179"/>
      <c r="H11" s="47" t="s">
        <v>77</v>
      </c>
      <c r="I11" s="48" t="s">
        <v>78</v>
      </c>
      <c r="J11" s="15" t="s">
        <v>9</v>
      </c>
      <c r="K11" s="178"/>
      <c r="L11" s="179"/>
      <c r="M11" s="47" t="s">
        <v>77</v>
      </c>
      <c r="N11" s="48" t="s">
        <v>78</v>
      </c>
      <c r="O11" s="15" t="s">
        <v>9</v>
      </c>
      <c r="P11" s="34" t="s">
        <v>8</v>
      </c>
      <c r="Q11" s="178"/>
      <c r="R11" s="179"/>
      <c r="S11" s="47" t="s">
        <v>77</v>
      </c>
      <c r="T11" s="48" t="s">
        <v>78</v>
      </c>
      <c r="U11" s="15" t="s">
        <v>9</v>
      </c>
      <c r="V11" s="35" t="s">
        <v>62</v>
      </c>
      <c r="W11" s="36" t="s">
        <v>63</v>
      </c>
      <c r="X11" s="36" t="s">
        <v>64</v>
      </c>
      <c r="Y11" s="37" t="s">
        <v>65</v>
      </c>
      <c r="Z11" s="203"/>
      <c r="AA11" s="66"/>
      <c r="AB11" s="43"/>
      <c r="AC11" s="43"/>
      <c r="AD11" s="43"/>
      <c r="AE11" s="43"/>
    </row>
    <row r="12" spans="1:44" ht="14.25" thickBot="1" x14ac:dyDescent="0.3">
      <c r="A12" s="67"/>
      <c r="B12" s="67"/>
      <c r="C12" s="39">
        <v>1</v>
      </c>
      <c r="D12" s="49">
        <v>2</v>
      </c>
      <c r="E12" s="50"/>
      <c r="F12" s="173">
        <v>4</v>
      </c>
      <c r="G12" s="174"/>
      <c r="H12" s="39">
        <v>5</v>
      </c>
      <c r="I12" s="68">
        <v>6</v>
      </c>
      <c r="J12" s="38">
        <v>7</v>
      </c>
      <c r="K12" s="173">
        <v>8</v>
      </c>
      <c r="L12" s="174"/>
      <c r="M12" s="39">
        <v>9</v>
      </c>
      <c r="N12" s="68">
        <v>10</v>
      </c>
      <c r="O12" s="38">
        <v>11</v>
      </c>
      <c r="P12" s="39">
        <v>8</v>
      </c>
      <c r="Q12" s="173">
        <v>12</v>
      </c>
      <c r="R12" s="174"/>
      <c r="S12" s="39">
        <v>13</v>
      </c>
      <c r="T12" s="68">
        <v>14</v>
      </c>
      <c r="U12" s="38">
        <v>15</v>
      </c>
      <c r="V12" s="173">
        <v>16</v>
      </c>
      <c r="W12" s="175"/>
      <c r="X12" s="175"/>
      <c r="Y12" s="174"/>
      <c r="Z12" s="50">
        <v>17</v>
      </c>
      <c r="AA12" s="69"/>
    </row>
    <row r="13" spans="1:44" ht="14.25" thickTop="1" x14ac:dyDescent="0.25">
      <c r="A13" s="51"/>
      <c r="B13" s="51"/>
      <c r="C13" s="20" t="s">
        <v>10</v>
      </c>
      <c r="D13" s="20" t="s">
        <v>11</v>
      </c>
      <c r="E13" s="71" t="s">
        <v>12</v>
      </c>
      <c r="F13" s="72"/>
      <c r="G13" s="73"/>
      <c r="H13" s="74"/>
      <c r="I13" s="53"/>
      <c r="J13" s="54"/>
      <c r="K13" s="72"/>
      <c r="L13" s="73"/>
      <c r="M13" s="53"/>
      <c r="N13" s="53"/>
      <c r="O13" s="54"/>
      <c r="P13" s="75"/>
      <c r="Q13" s="72"/>
      <c r="R13" s="73"/>
      <c r="S13" s="53"/>
      <c r="T13" s="53"/>
      <c r="U13" s="54"/>
      <c r="V13" s="75"/>
      <c r="W13" s="76"/>
      <c r="X13" s="76"/>
      <c r="Y13" s="77"/>
      <c r="Z13" s="78"/>
      <c r="AA13" s="79"/>
    </row>
    <row r="14" spans="1:44" x14ac:dyDescent="0.25">
      <c r="A14" s="51">
        <v>0</v>
      </c>
      <c r="B14" s="51">
        <v>0</v>
      </c>
      <c r="C14" s="20" t="s">
        <v>10</v>
      </c>
      <c r="D14" s="20" t="s">
        <v>11</v>
      </c>
      <c r="E14" s="135" t="s">
        <v>71</v>
      </c>
      <c r="F14" s="72">
        <v>1</v>
      </c>
      <c r="G14" s="71" t="s">
        <v>13</v>
      </c>
      <c r="H14" s="53">
        <f>+J14*0.166666666666667</f>
        <v>5000.00000000001</v>
      </c>
      <c r="I14" s="53">
        <f>+J14*0.833333333333333</f>
        <v>24999.999999999993</v>
      </c>
      <c r="J14" s="136">
        <v>30000</v>
      </c>
      <c r="K14" s="72"/>
      <c r="L14" s="71" t="str">
        <f>+G14</f>
        <v>Laporan</v>
      </c>
      <c r="M14" s="53">
        <f>+O14*0.166666666666667</f>
        <v>0</v>
      </c>
      <c r="N14" s="53">
        <f>+O14*0.833333333333333</f>
        <v>0</v>
      </c>
      <c r="O14" s="136">
        <v>0</v>
      </c>
      <c r="P14" s="80">
        <v>20000</v>
      </c>
      <c r="Q14" s="72"/>
      <c r="R14" s="71" t="str">
        <f>+G14</f>
        <v>Laporan</v>
      </c>
      <c r="S14" s="53">
        <f>+U14*0.166666666666667</f>
        <v>0</v>
      </c>
      <c r="T14" s="53">
        <f>+U14*0.833333333333333</f>
        <v>0</v>
      </c>
      <c r="U14" s="136">
        <v>0</v>
      </c>
      <c r="V14" s="81"/>
      <c r="W14" s="53"/>
      <c r="X14" s="82"/>
      <c r="Y14" s="83"/>
      <c r="Z14" s="70"/>
      <c r="AA14" s="84"/>
    </row>
    <row r="15" spans="1:44" x14ac:dyDescent="0.25">
      <c r="A15" s="51">
        <v>0</v>
      </c>
      <c r="B15" s="51">
        <v>0</v>
      </c>
      <c r="C15" s="20" t="s">
        <v>10</v>
      </c>
      <c r="D15" s="20" t="s">
        <v>11</v>
      </c>
      <c r="E15" s="135" t="s">
        <v>15</v>
      </c>
      <c r="F15" s="72">
        <v>3</v>
      </c>
      <c r="G15" s="71" t="s">
        <v>13</v>
      </c>
      <c r="H15" s="53">
        <f>+J15*0.166666666666667</f>
        <v>25000.000000000047</v>
      </c>
      <c r="I15" s="53">
        <f>+J15*0.833333333333333</f>
        <v>124999.99999999996</v>
      </c>
      <c r="J15" s="136">
        <v>150000</v>
      </c>
      <c r="K15" s="72"/>
      <c r="L15" s="71" t="str">
        <f t="shared" ref="L15:L16" si="0">+G15</f>
        <v>Laporan</v>
      </c>
      <c r="M15" s="53">
        <f>+O15*0.166666666666667</f>
        <v>0</v>
      </c>
      <c r="N15" s="53">
        <f>+O15*0.833333333333333</f>
        <v>0</v>
      </c>
      <c r="O15" s="136">
        <v>0</v>
      </c>
      <c r="P15" s="80">
        <v>5000</v>
      </c>
      <c r="Q15" s="72"/>
      <c r="R15" s="71" t="str">
        <f>+G15</f>
        <v>Laporan</v>
      </c>
      <c r="S15" s="53">
        <f>+U15*0.166666666666667</f>
        <v>0</v>
      </c>
      <c r="T15" s="53">
        <f>+U15*0.833333333333333</f>
        <v>0</v>
      </c>
      <c r="U15" s="136">
        <v>0</v>
      </c>
      <c r="V15" s="81"/>
      <c r="W15" s="53"/>
      <c r="X15" s="82"/>
      <c r="Y15" s="83"/>
      <c r="Z15" s="70"/>
      <c r="AA15" s="84"/>
    </row>
    <row r="16" spans="1:44" x14ac:dyDescent="0.25">
      <c r="A16" s="51"/>
      <c r="B16" s="51"/>
      <c r="C16" s="20" t="s">
        <v>10</v>
      </c>
      <c r="D16" s="20" t="s">
        <v>11</v>
      </c>
      <c r="E16" s="135" t="s">
        <v>70</v>
      </c>
      <c r="F16" s="72">
        <v>11</v>
      </c>
      <c r="G16" s="71" t="s">
        <v>13</v>
      </c>
      <c r="H16" s="53">
        <f>+J16*0.166666666666667</f>
        <v>9166.6666666666843</v>
      </c>
      <c r="I16" s="53">
        <f>+J16*0.833333333333333</f>
        <v>45833.333333333314</v>
      </c>
      <c r="J16" s="136">
        <v>55000</v>
      </c>
      <c r="K16" s="72"/>
      <c r="L16" s="71" t="str">
        <f t="shared" si="0"/>
        <v>Laporan</v>
      </c>
      <c r="M16" s="53">
        <f>+O16*0.166666666666667</f>
        <v>0</v>
      </c>
      <c r="N16" s="53">
        <f>+O16*0.833333333333333</f>
        <v>0</v>
      </c>
      <c r="O16" s="136">
        <v>0</v>
      </c>
      <c r="P16" s="80"/>
      <c r="Q16" s="72"/>
      <c r="R16" s="71" t="str">
        <f>+G16</f>
        <v>Laporan</v>
      </c>
      <c r="S16" s="53">
        <f>+U16*0.166666666666667</f>
        <v>0</v>
      </c>
      <c r="T16" s="53">
        <f>+U16*0.833333333333333</f>
        <v>0</v>
      </c>
      <c r="U16" s="136">
        <v>0</v>
      </c>
      <c r="V16" s="81"/>
      <c r="W16" s="53"/>
      <c r="X16" s="82"/>
      <c r="Y16" s="83"/>
      <c r="Z16" s="70"/>
      <c r="AA16" s="84"/>
    </row>
    <row r="17" spans="1:30" x14ac:dyDescent="0.25">
      <c r="A17" s="51">
        <v>0</v>
      </c>
      <c r="B17" s="51">
        <v>0</v>
      </c>
      <c r="C17" s="20" t="s">
        <v>16</v>
      </c>
      <c r="D17" s="20" t="s">
        <v>11</v>
      </c>
      <c r="E17" s="71" t="s">
        <v>17</v>
      </c>
      <c r="F17" s="72"/>
      <c r="G17" s="71"/>
      <c r="H17" s="53"/>
      <c r="I17" s="53"/>
      <c r="J17" s="139"/>
      <c r="K17" s="72"/>
      <c r="L17" s="71"/>
      <c r="M17" s="53"/>
      <c r="N17" s="53"/>
      <c r="O17" s="139"/>
      <c r="P17" s="80"/>
      <c r="Q17" s="72"/>
      <c r="R17" s="71"/>
      <c r="S17" s="53"/>
      <c r="T17" s="53"/>
      <c r="U17" s="139"/>
      <c r="V17" s="81"/>
      <c r="W17" s="53"/>
      <c r="X17" s="82"/>
      <c r="Y17" s="83"/>
      <c r="Z17" s="70"/>
      <c r="AA17" s="84"/>
    </row>
    <row r="18" spans="1:30" x14ac:dyDescent="0.25">
      <c r="A18" s="51">
        <v>0</v>
      </c>
      <c r="B18" s="51">
        <v>0</v>
      </c>
      <c r="C18" s="20" t="s">
        <v>16</v>
      </c>
      <c r="D18" s="20" t="s">
        <v>11</v>
      </c>
      <c r="E18" s="135" t="s">
        <v>18</v>
      </c>
      <c r="F18" s="72">
        <v>1</v>
      </c>
      <c r="G18" s="71" t="s">
        <v>13</v>
      </c>
      <c r="H18" s="53">
        <f>+J18*0.166666666666667</f>
        <v>4166.6666666666752</v>
      </c>
      <c r="I18" s="53">
        <f>+J18*0.833333333333333</f>
        <v>20833.333333333325</v>
      </c>
      <c r="J18" s="136">
        <v>25000</v>
      </c>
      <c r="K18" s="72"/>
      <c r="L18" s="71" t="str">
        <f>+G18</f>
        <v>Laporan</v>
      </c>
      <c r="M18" s="53">
        <f>+O18*0.166666666666667</f>
        <v>0</v>
      </c>
      <c r="N18" s="53">
        <f>+O18*0.833333333333333</f>
        <v>0</v>
      </c>
      <c r="O18" s="136">
        <v>0</v>
      </c>
      <c r="P18" s="80">
        <v>35000</v>
      </c>
      <c r="Q18" s="72"/>
      <c r="R18" s="71" t="str">
        <f>+G18</f>
        <v>Laporan</v>
      </c>
      <c r="S18" s="53">
        <f>+U18*0.166666666666667</f>
        <v>0</v>
      </c>
      <c r="T18" s="53">
        <f>+U18*0.833333333333333</f>
        <v>0</v>
      </c>
      <c r="U18" s="136">
        <v>0</v>
      </c>
      <c r="V18" s="81"/>
      <c r="W18" s="53"/>
      <c r="X18" s="82"/>
      <c r="Y18" s="83"/>
      <c r="Z18" s="70"/>
      <c r="AA18" s="84"/>
    </row>
    <row r="19" spans="1:30" x14ac:dyDescent="0.25">
      <c r="A19" s="51">
        <v>4</v>
      </c>
      <c r="B19" s="51" t="s">
        <v>69</v>
      </c>
      <c r="C19" s="20" t="s">
        <v>16</v>
      </c>
      <c r="D19" s="20" t="s">
        <v>11</v>
      </c>
      <c r="E19" s="135" t="s">
        <v>19</v>
      </c>
      <c r="F19" s="72">
        <v>1</v>
      </c>
      <c r="G19" s="71" t="s">
        <v>13</v>
      </c>
      <c r="H19" s="53">
        <f>+J19*0.166666666666667</f>
        <v>16666.666666666701</v>
      </c>
      <c r="I19" s="53">
        <f>+J19*0.833333333333333</f>
        <v>83333.333333333299</v>
      </c>
      <c r="J19" s="136">
        <v>100000</v>
      </c>
      <c r="K19" s="72"/>
      <c r="L19" s="71" t="str">
        <f>+G19</f>
        <v>Laporan</v>
      </c>
      <c r="M19" s="53">
        <f>+O19*0.166666666666667</f>
        <v>0</v>
      </c>
      <c r="N19" s="53">
        <f>+O19*0.833333333333333</f>
        <v>0</v>
      </c>
      <c r="O19" s="136">
        <v>0</v>
      </c>
      <c r="P19" s="80">
        <v>60000</v>
      </c>
      <c r="Q19" s="72"/>
      <c r="R19" s="71" t="str">
        <f t="shared" ref="R19:R22" si="1">+G19</f>
        <v>Laporan</v>
      </c>
      <c r="S19" s="53">
        <f>+U19*0.166666666666667</f>
        <v>0</v>
      </c>
      <c r="T19" s="53">
        <f>+U19*0.833333333333333</f>
        <v>0</v>
      </c>
      <c r="U19" s="136">
        <v>0</v>
      </c>
      <c r="V19" s="85"/>
      <c r="W19" s="53"/>
      <c r="X19" s="86"/>
      <c r="Y19" s="87"/>
      <c r="Z19" s="70"/>
      <c r="AA19" s="88"/>
      <c r="AD19" s="88"/>
    </row>
    <row r="20" spans="1:30" x14ac:dyDescent="0.25">
      <c r="A20" s="89"/>
      <c r="B20" s="89"/>
      <c r="C20" s="20" t="s">
        <v>16</v>
      </c>
      <c r="D20" s="20" t="s">
        <v>11</v>
      </c>
      <c r="E20" s="135" t="s">
        <v>20</v>
      </c>
      <c r="F20" s="72">
        <v>1</v>
      </c>
      <c r="G20" s="71" t="s">
        <v>13</v>
      </c>
      <c r="H20" s="53">
        <f>+J20*0.166666666666667</f>
        <v>16666.666666666701</v>
      </c>
      <c r="I20" s="53">
        <f>+J20*0.833333333333333</f>
        <v>83333.333333333299</v>
      </c>
      <c r="J20" s="136">
        <v>100000</v>
      </c>
      <c r="K20" s="72"/>
      <c r="L20" s="71" t="str">
        <f t="shared" ref="L20:L21" si="2">+G20</f>
        <v>Laporan</v>
      </c>
      <c r="M20" s="53">
        <f>+O20*0.166666666666667</f>
        <v>0</v>
      </c>
      <c r="N20" s="53">
        <f>+O20*0.833333333333333</f>
        <v>0</v>
      </c>
      <c r="O20" s="136">
        <v>0</v>
      </c>
      <c r="P20" s="80"/>
      <c r="Q20" s="72"/>
      <c r="R20" s="71" t="str">
        <f t="shared" si="1"/>
        <v>Laporan</v>
      </c>
      <c r="S20" s="53">
        <f>+U20*0.166666666666667</f>
        <v>0</v>
      </c>
      <c r="T20" s="53">
        <f>+U20*0.833333333333333</f>
        <v>0</v>
      </c>
      <c r="U20" s="136">
        <v>0</v>
      </c>
      <c r="V20" s="81"/>
      <c r="W20" s="53"/>
      <c r="X20" s="82"/>
      <c r="Y20" s="83"/>
      <c r="Z20" s="70"/>
      <c r="AA20" s="84"/>
    </row>
    <row r="21" spans="1:30" x14ac:dyDescent="0.25">
      <c r="A21" s="89"/>
      <c r="B21" s="89"/>
      <c r="C21" s="20" t="s">
        <v>16</v>
      </c>
      <c r="D21" s="20" t="s">
        <v>11</v>
      </c>
      <c r="E21" s="135" t="s">
        <v>21</v>
      </c>
      <c r="F21" s="72">
        <v>1</v>
      </c>
      <c r="G21" s="71" t="s">
        <v>13</v>
      </c>
      <c r="H21" s="53">
        <f>+J21*0.166666666666667</f>
        <v>8333.3333333333503</v>
      </c>
      <c r="I21" s="53">
        <f>+J21*0.833333333333333</f>
        <v>41666.66666666665</v>
      </c>
      <c r="J21" s="136">
        <v>50000</v>
      </c>
      <c r="K21" s="72"/>
      <c r="L21" s="71" t="str">
        <f t="shared" si="2"/>
        <v>Laporan</v>
      </c>
      <c r="M21" s="53">
        <f>+O21*0.166666666666667</f>
        <v>0</v>
      </c>
      <c r="N21" s="53">
        <f>+O21*0.833333333333333</f>
        <v>0</v>
      </c>
      <c r="O21" s="136">
        <v>0</v>
      </c>
      <c r="P21" s="80">
        <v>15000</v>
      </c>
      <c r="Q21" s="72"/>
      <c r="R21" s="71" t="str">
        <f t="shared" si="1"/>
        <v>Laporan</v>
      </c>
      <c r="S21" s="53">
        <f>+U21*0.166666666666667</f>
        <v>0</v>
      </c>
      <c r="T21" s="53">
        <f>+U21*0.833333333333333</f>
        <v>0</v>
      </c>
      <c r="U21" s="136">
        <v>0</v>
      </c>
      <c r="V21" s="81"/>
      <c r="W21" s="53"/>
      <c r="X21" s="82"/>
      <c r="Y21" s="83"/>
      <c r="Z21" s="70"/>
      <c r="AA21" s="84"/>
    </row>
    <row r="22" spans="1:30" x14ac:dyDescent="0.25">
      <c r="A22" s="89"/>
      <c r="B22" s="89"/>
      <c r="C22" s="20" t="s">
        <v>16</v>
      </c>
      <c r="D22" s="20" t="s">
        <v>11</v>
      </c>
      <c r="E22" s="135" t="s">
        <v>22</v>
      </c>
      <c r="F22" s="72">
        <v>1</v>
      </c>
      <c r="G22" s="71" t="s">
        <v>13</v>
      </c>
      <c r="H22" s="53">
        <f>+J22*0.166666666666667</f>
        <v>8333.3333333333503</v>
      </c>
      <c r="I22" s="53">
        <f>+J22*0.833333333333333</f>
        <v>41666.66666666665</v>
      </c>
      <c r="J22" s="136">
        <v>50000</v>
      </c>
      <c r="K22" s="72"/>
      <c r="L22" s="71" t="s">
        <v>103</v>
      </c>
      <c r="M22" s="53">
        <f>+O22*0.166666666666667</f>
        <v>0</v>
      </c>
      <c r="N22" s="53">
        <f>+O22*0.833333333333333</f>
        <v>0</v>
      </c>
      <c r="O22" s="136">
        <v>0</v>
      </c>
      <c r="P22" s="80"/>
      <c r="Q22" s="72"/>
      <c r="R22" s="71" t="str">
        <f t="shared" si="1"/>
        <v>Laporan</v>
      </c>
      <c r="S22" s="53">
        <f>+U22*0.166666666666667</f>
        <v>0</v>
      </c>
      <c r="T22" s="53">
        <f>+U22*0.833333333333333</f>
        <v>0</v>
      </c>
      <c r="U22" s="136">
        <v>0</v>
      </c>
      <c r="V22" s="85"/>
      <c r="W22" s="53"/>
      <c r="X22" s="86"/>
      <c r="Y22" s="87"/>
      <c r="Z22" s="70"/>
      <c r="AA22" s="88"/>
      <c r="AD22" s="88"/>
    </row>
    <row r="23" spans="1:30" x14ac:dyDescent="0.25">
      <c r="A23" s="89"/>
      <c r="B23" s="89"/>
      <c r="C23" s="20" t="s">
        <v>23</v>
      </c>
      <c r="D23" s="20" t="s">
        <v>11</v>
      </c>
      <c r="E23" s="70" t="s">
        <v>24</v>
      </c>
      <c r="F23" s="72"/>
      <c r="G23" s="71"/>
      <c r="H23" s="53"/>
      <c r="I23" s="53"/>
      <c r="J23" s="139"/>
      <c r="K23" s="72"/>
      <c r="L23" s="71"/>
      <c r="M23" s="53"/>
      <c r="N23" s="53"/>
      <c r="O23" s="139"/>
      <c r="P23" s="90"/>
      <c r="Q23" s="72"/>
      <c r="R23" s="71"/>
      <c r="S23" s="53"/>
      <c r="T23" s="53"/>
      <c r="U23" s="139"/>
      <c r="V23" s="81"/>
      <c r="W23" s="53"/>
      <c r="X23" s="82"/>
      <c r="Y23" s="83"/>
      <c r="Z23" s="91"/>
      <c r="AA23" s="84"/>
    </row>
    <row r="24" spans="1:30" x14ac:dyDescent="0.25">
      <c r="A24" s="89"/>
      <c r="B24" s="89"/>
      <c r="C24" s="20" t="s">
        <v>23</v>
      </c>
      <c r="D24" s="20" t="s">
        <v>11</v>
      </c>
      <c r="E24" s="140" t="s">
        <v>25</v>
      </c>
      <c r="F24" s="72">
        <v>3</v>
      </c>
      <c r="G24" s="71" t="s">
        <v>13</v>
      </c>
      <c r="H24" s="53">
        <f>+J24*0.166666666666667</f>
        <v>15000.000000000029</v>
      </c>
      <c r="I24" s="53">
        <f>+J24*0.833333333333333</f>
        <v>74999.999999999971</v>
      </c>
      <c r="J24" s="136">
        <v>90000</v>
      </c>
      <c r="K24" s="72"/>
      <c r="L24" s="71" t="str">
        <f>+G24</f>
        <v>Laporan</v>
      </c>
      <c r="M24" s="53">
        <f>+O24*0.166666666666667</f>
        <v>0</v>
      </c>
      <c r="N24" s="53">
        <f>+O24*0.833333333333333</f>
        <v>0</v>
      </c>
      <c r="O24" s="136">
        <v>0</v>
      </c>
      <c r="P24" s="80">
        <v>25</v>
      </c>
      <c r="Q24" s="72"/>
      <c r="R24" s="71" t="str">
        <f>+G24</f>
        <v>Laporan</v>
      </c>
      <c r="S24" s="53">
        <f>+U24*0.166666666666667</f>
        <v>0</v>
      </c>
      <c r="T24" s="53">
        <f>+U24*0.833333333333333</f>
        <v>0</v>
      </c>
      <c r="U24" s="136">
        <v>0</v>
      </c>
      <c r="V24" s="81"/>
      <c r="W24" s="53"/>
      <c r="X24" s="82"/>
      <c r="Y24" s="83"/>
      <c r="Z24" s="70"/>
      <c r="AA24" s="84"/>
    </row>
    <row r="25" spans="1:30" x14ac:dyDescent="0.25">
      <c r="A25" s="51"/>
      <c r="B25" s="51"/>
      <c r="C25" s="20" t="s">
        <v>26</v>
      </c>
      <c r="D25" s="20" t="s">
        <v>11</v>
      </c>
      <c r="E25" s="70" t="s">
        <v>27</v>
      </c>
      <c r="F25" s="72"/>
      <c r="G25" s="71"/>
      <c r="H25" s="53"/>
      <c r="I25" s="53"/>
      <c r="J25" s="139"/>
      <c r="K25" s="72"/>
      <c r="L25" s="71"/>
      <c r="M25" s="53"/>
      <c r="N25" s="53"/>
      <c r="O25" s="139"/>
      <c r="P25" s="80"/>
      <c r="Q25" s="72"/>
      <c r="R25" s="71"/>
      <c r="S25" s="53"/>
      <c r="T25" s="53"/>
      <c r="U25" s="139"/>
      <c r="V25" s="81"/>
      <c r="W25" s="53"/>
      <c r="X25" s="82"/>
      <c r="Y25" s="83"/>
      <c r="Z25" s="70"/>
      <c r="AA25" s="84"/>
    </row>
    <row r="26" spans="1:30" x14ac:dyDescent="0.25">
      <c r="A26" s="51"/>
      <c r="B26" s="51"/>
      <c r="C26" s="20" t="s">
        <v>26</v>
      </c>
      <c r="D26" s="20" t="s">
        <v>11</v>
      </c>
      <c r="E26" s="70" t="s">
        <v>28</v>
      </c>
      <c r="F26" s="72"/>
      <c r="G26" s="71"/>
      <c r="H26" s="53"/>
      <c r="I26" s="53"/>
      <c r="J26" s="139"/>
      <c r="K26" s="72"/>
      <c r="L26" s="71"/>
      <c r="M26" s="53"/>
      <c r="N26" s="53"/>
      <c r="O26" s="139"/>
      <c r="P26" s="80"/>
      <c r="Q26" s="72"/>
      <c r="R26" s="71"/>
      <c r="S26" s="53"/>
      <c r="T26" s="53"/>
      <c r="U26" s="139"/>
      <c r="V26" s="81"/>
      <c r="W26" s="53"/>
      <c r="X26" s="82"/>
      <c r="Y26" s="83"/>
      <c r="Z26" s="70"/>
      <c r="AA26" s="84"/>
    </row>
    <row r="27" spans="1:30" x14ac:dyDescent="0.25">
      <c r="A27" s="51"/>
      <c r="B27" s="51"/>
      <c r="C27" s="20" t="s">
        <v>26</v>
      </c>
      <c r="D27" s="20" t="s">
        <v>11</v>
      </c>
      <c r="E27" s="141" t="s">
        <v>29</v>
      </c>
      <c r="F27" s="72">
        <v>1</v>
      </c>
      <c r="G27" s="71" t="s">
        <v>13</v>
      </c>
      <c r="H27" s="53">
        <f>+J27*0.166666666666667</f>
        <v>102666.66666666686</v>
      </c>
      <c r="I27" s="53">
        <f>+J27*0.833333333333333</f>
        <v>513333.33333333314</v>
      </c>
      <c r="J27" s="136">
        <v>616000</v>
      </c>
      <c r="K27" s="72"/>
      <c r="L27" s="71" t="str">
        <f t="shared" ref="L27:L30" si="3">+G27</f>
        <v>Laporan</v>
      </c>
      <c r="M27" s="53">
        <f>+O27*0.166666666666667</f>
        <v>0</v>
      </c>
      <c r="N27" s="53">
        <f>+O27*0.833333333333333</f>
        <v>0</v>
      </c>
      <c r="O27" s="136">
        <v>0</v>
      </c>
      <c r="P27" s="80"/>
      <c r="Q27" s="72"/>
      <c r="R27" s="71" t="str">
        <f t="shared" ref="R27:R30" si="4">+G27</f>
        <v>Laporan</v>
      </c>
      <c r="S27" s="53">
        <f>+U27*0.166666666666667</f>
        <v>0</v>
      </c>
      <c r="T27" s="53">
        <f>+U27*0.833333333333333</f>
        <v>0</v>
      </c>
      <c r="U27" s="136">
        <v>0</v>
      </c>
      <c r="V27" s="81"/>
      <c r="W27" s="53"/>
      <c r="X27" s="82"/>
      <c r="Y27" s="83"/>
      <c r="Z27" s="70"/>
      <c r="AA27" s="84"/>
    </row>
    <row r="28" spans="1:30" x14ac:dyDescent="0.25">
      <c r="A28" s="51"/>
      <c r="B28" s="51"/>
      <c r="C28" s="20" t="s">
        <v>26</v>
      </c>
      <c r="D28" s="20" t="s">
        <v>11</v>
      </c>
      <c r="E28" s="141" t="s">
        <v>30</v>
      </c>
      <c r="F28" s="72">
        <v>1</v>
      </c>
      <c r="G28" s="71" t="s">
        <v>13</v>
      </c>
      <c r="H28" s="53">
        <f>+J28*0.166666666666667</f>
        <v>616000.00000000116</v>
      </c>
      <c r="I28" s="53">
        <f>+J28*0.833333333333333</f>
        <v>3079999.9999999991</v>
      </c>
      <c r="J28" s="136">
        <v>3696000</v>
      </c>
      <c r="K28" s="72"/>
      <c r="L28" s="71" t="str">
        <f t="shared" si="3"/>
        <v>Laporan</v>
      </c>
      <c r="M28" s="53">
        <f>+O28*0.166666666666667</f>
        <v>0</v>
      </c>
      <c r="N28" s="53">
        <f>+O28*0.833333333333333</f>
        <v>0</v>
      </c>
      <c r="O28" s="136">
        <v>0</v>
      </c>
      <c r="P28" s="80"/>
      <c r="Q28" s="72"/>
      <c r="R28" s="71" t="str">
        <f t="shared" si="4"/>
        <v>Laporan</v>
      </c>
      <c r="S28" s="53">
        <f>+U28*0.166666666666667</f>
        <v>0</v>
      </c>
      <c r="T28" s="53">
        <f>+U28*0.833333333333333</f>
        <v>0</v>
      </c>
      <c r="U28" s="136">
        <v>0</v>
      </c>
      <c r="V28" s="81"/>
      <c r="W28" s="53"/>
      <c r="X28" s="82"/>
      <c r="Y28" s="83"/>
      <c r="Z28" s="70"/>
      <c r="AA28" s="84"/>
    </row>
    <row r="29" spans="1:30" x14ac:dyDescent="0.25">
      <c r="A29" s="51"/>
      <c r="B29" s="51"/>
      <c r="C29" s="20" t="s">
        <v>26</v>
      </c>
      <c r="D29" s="20" t="s">
        <v>11</v>
      </c>
      <c r="E29" s="141" t="s">
        <v>31</v>
      </c>
      <c r="F29" s="72">
        <v>1</v>
      </c>
      <c r="G29" s="71" t="s">
        <v>13</v>
      </c>
      <c r="H29" s="53">
        <f>+J29*0.166666666666667</f>
        <v>22000.000000000044</v>
      </c>
      <c r="I29" s="53">
        <f>+J29*0.833333333333333</f>
        <v>109999.99999999996</v>
      </c>
      <c r="J29" s="136">
        <v>132000</v>
      </c>
      <c r="K29" s="72"/>
      <c r="L29" s="71" t="str">
        <f t="shared" si="3"/>
        <v>Laporan</v>
      </c>
      <c r="M29" s="53">
        <f>+O29*0.166666666666667</f>
        <v>0</v>
      </c>
      <c r="N29" s="53">
        <f>+O29*0.833333333333333</f>
        <v>0</v>
      </c>
      <c r="O29" s="136">
        <v>0</v>
      </c>
      <c r="P29" s="80">
        <v>5000</v>
      </c>
      <c r="Q29" s="72"/>
      <c r="R29" s="71" t="str">
        <f t="shared" si="4"/>
        <v>Laporan</v>
      </c>
      <c r="S29" s="53">
        <f>+U29*0.166666666666667</f>
        <v>0</v>
      </c>
      <c r="T29" s="53">
        <f>+U29*0.833333333333333</f>
        <v>0</v>
      </c>
      <c r="U29" s="136">
        <v>0</v>
      </c>
      <c r="V29" s="81"/>
      <c r="W29" s="53"/>
      <c r="X29" s="82"/>
      <c r="Y29" s="83"/>
      <c r="Z29" s="70"/>
      <c r="AA29" s="84"/>
    </row>
    <row r="30" spans="1:30" x14ac:dyDescent="0.25">
      <c r="A30" s="89"/>
      <c r="B30" s="89"/>
      <c r="C30" s="20" t="s">
        <v>26</v>
      </c>
      <c r="D30" s="20" t="s">
        <v>11</v>
      </c>
      <c r="E30" s="141" t="s">
        <v>32</v>
      </c>
      <c r="F30" s="72">
        <v>1</v>
      </c>
      <c r="G30" s="71" t="s">
        <v>13</v>
      </c>
      <c r="H30" s="53">
        <f>+J30*0.166666666666667</f>
        <v>231000.00000000044</v>
      </c>
      <c r="I30" s="53">
        <f>+J30*0.833333333333333</f>
        <v>1154999.9999999995</v>
      </c>
      <c r="J30" s="136">
        <v>1386000</v>
      </c>
      <c r="K30" s="72"/>
      <c r="L30" s="71" t="str">
        <f t="shared" si="3"/>
        <v>Laporan</v>
      </c>
      <c r="M30" s="53">
        <f>+O30*0.166666666666667</f>
        <v>0</v>
      </c>
      <c r="N30" s="53">
        <f>+O30*0.833333333333333</f>
        <v>0</v>
      </c>
      <c r="O30" s="136">
        <v>0</v>
      </c>
      <c r="P30" s="90"/>
      <c r="Q30" s="72"/>
      <c r="R30" s="71" t="str">
        <f t="shared" si="4"/>
        <v>Laporan</v>
      </c>
      <c r="S30" s="53">
        <f>+U30*0.166666666666667</f>
        <v>0</v>
      </c>
      <c r="T30" s="53">
        <f>+U30*0.833333333333333</f>
        <v>0</v>
      </c>
      <c r="U30" s="136">
        <v>0</v>
      </c>
      <c r="V30" s="81"/>
      <c r="W30" s="53"/>
      <c r="X30" s="82"/>
      <c r="Y30" s="83"/>
      <c r="Z30" s="91"/>
      <c r="AA30" s="84"/>
    </row>
    <row r="31" spans="1:30" x14ac:dyDescent="0.25">
      <c r="A31" s="89"/>
      <c r="B31" s="89"/>
      <c r="C31" s="20" t="s">
        <v>26</v>
      </c>
      <c r="D31" s="20" t="s">
        <v>11</v>
      </c>
      <c r="E31" s="70" t="s">
        <v>33</v>
      </c>
      <c r="F31" s="72"/>
      <c r="G31" s="71"/>
      <c r="H31" s="53"/>
      <c r="I31" s="53"/>
      <c r="J31" s="139"/>
      <c r="K31" s="72"/>
      <c r="L31" s="71"/>
      <c r="M31" s="53"/>
      <c r="N31" s="53"/>
      <c r="O31" s="139"/>
      <c r="P31" s="80"/>
      <c r="Q31" s="72"/>
      <c r="R31" s="71"/>
      <c r="S31" s="53"/>
      <c r="T31" s="53"/>
      <c r="U31" s="139"/>
      <c r="V31" s="81"/>
      <c r="W31" s="53"/>
      <c r="X31" s="82"/>
      <c r="Y31" s="83"/>
      <c r="Z31" s="70"/>
      <c r="AA31" s="84"/>
    </row>
    <row r="32" spans="1:30" x14ac:dyDescent="0.25">
      <c r="A32" s="51"/>
      <c r="B32" s="51"/>
      <c r="C32" s="20" t="s">
        <v>26</v>
      </c>
      <c r="D32" s="20" t="s">
        <v>11</v>
      </c>
      <c r="E32" s="141" t="s">
        <v>34</v>
      </c>
      <c r="F32" s="72">
        <v>7</v>
      </c>
      <c r="G32" s="71" t="s">
        <v>13</v>
      </c>
      <c r="H32" s="53">
        <f>+J32*0.166666666666667</f>
        <v>29166.666666666722</v>
      </c>
      <c r="I32" s="53">
        <f>+J32*0.833333333333333</f>
        <v>145833.33333333328</v>
      </c>
      <c r="J32" s="136">
        <v>175000</v>
      </c>
      <c r="K32" s="72"/>
      <c r="L32" s="71" t="str">
        <f>+G32</f>
        <v>Laporan</v>
      </c>
      <c r="M32" s="53">
        <f>+O32*0.166666666666667</f>
        <v>0</v>
      </c>
      <c r="N32" s="53">
        <f>+O32*0.833333333333333</f>
        <v>0</v>
      </c>
      <c r="O32" s="136">
        <v>0</v>
      </c>
      <c r="P32" s="80">
        <v>17.5</v>
      </c>
      <c r="Q32" s="72"/>
      <c r="R32" s="71" t="str">
        <f t="shared" ref="R32:R35" si="5">+G32</f>
        <v>Laporan</v>
      </c>
      <c r="S32" s="53">
        <f>+U32*0.166666666666667</f>
        <v>0</v>
      </c>
      <c r="T32" s="53">
        <f>+U32*0.833333333333333</f>
        <v>0</v>
      </c>
      <c r="U32" s="136">
        <v>0</v>
      </c>
      <c r="V32" s="81"/>
      <c r="W32" s="53"/>
      <c r="X32" s="82"/>
      <c r="Y32" s="83"/>
      <c r="Z32" s="70"/>
      <c r="AA32" s="84"/>
    </row>
    <row r="33" spans="1:27" x14ac:dyDescent="0.25">
      <c r="A33" s="51"/>
      <c r="B33" s="51"/>
      <c r="C33" s="20" t="s">
        <v>26</v>
      </c>
      <c r="D33" s="20" t="s">
        <v>11</v>
      </c>
      <c r="E33" s="141" t="s">
        <v>35</v>
      </c>
      <c r="F33" s="72">
        <v>8</v>
      </c>
      <c r="G33" s="71" t="s">
        <v>13</v>
      </c>
      <c r="H33" s="53">
        <f>+J33*0.166666666666667</f>
        <v>26666.666666666719</v>
      </c>
      <c r="I33" s="53">
        <f>+J33*0.833333333333333</f>
        <v>133333.33333333328</v>
      </c>
      <c r="J33" s="136">
        <v>160000</v>
      </c>
      <c r="K33" s="72"/>
      <c r="L33" s="71" t="str">
        <f>+G33</f>
        <v>Laporan</v>
      </c>
      <c r="M33" s="53">
        <f>+O33*0.166666666666667</f>
        <v>0</v>
      </c>
      <c r="N33" s="53">
        <f>+O33*0.833333333333333</f>
        <v>0</v>
      </c>
      <c r="O33" s="136">
        <v>0</v>
      </c>
      <c r="P33" s="80">
        <v>15</v>
      </c>
      <c r="Q33" s="72"/>
      <c r="R33" s="71" t="str">
        <f t="shared" si="5"/>
        <v>Laporan</v>
      </c>
      <c r="S33" s="53">
        <f>+U33*0.166666666666667</f>
        <v>0</v>
      </c>
      <c r="T33" s="53">
        <f>+U33*0.833333333333333</f>
        <v>0</v>
      </c>
      <c r="U33" s="136">
        <v>0</v>
      </c>
      <c r="V33" s="81"/>
      <c r="W33" s="53"/>
      <c r="X33" s="82"/>
      <c r="Y33" s="83"/>
      <c r="Z33" s="70"/>
      <c r="AA33" s="84"/>
    </row>
    <row r="34" spans="1:27" x14ac:dyDescent="0.25">
      <c r="A34" s="51"/>
      <c r="B34" s="51"/>
      <c r="C34" s="20" t="s">
        <v>36</v>
      </c>
      <c r="D34" s="20" t="s">
        <v>11</v>
      </c>
      <c r="E34" s="70" t="s">
        <v>37</v>
      </c>
      <c r="F34" s="72">
        <v>1</v>
      </c>
      <c r="G34" s="71" t="s">
        <v>86</v>
      </c>
      <c r="H34" s="53">
        <f>+J34*0.166666666666667</f>
        <v>126291.66666666692</v>
      </c>
      <c r="I34" s="53">
        <f>+J34*0.833333333333333</f>
        <v>631458.33333333314</v>
      </c>
      <c r="J34" s="146">
        <v>757750</v>
      </c>
      <c r="K34" s="72"/>
      <c r="L34" s="71" t="str">
        <f t="shared" ref="L34:L35" si="6">+G34</f>
        <v>Ls</v>
      </c>
      <c r="M34" s="53">
        <f>+O34*0.166666666666667</f>
        <v>0</v>
      </c>
      <c r="N34" s="53">
        <f>+O34*0.833333333333333</f>
        <v>0</v>
      </c>
      <c r="O34" s="146">
        <v>0</v>
      </c>
      <c r="P34" s="80"/>
      <c r="Q34" s="72"/>
      <c r="R34" s="71" t="str">
        <f t="shared" si="5"/>
        <v>Ls</v>
      </c>
      <c r="S34" s="53">
        <f>+U34*0.166666666666667</f>
        <v>0</v>
      </c>
      <c r="T34" s="53">
        <f>+U34*0.833333333333333</f>
        <v>0</v>
      </c>
      <c r="U34" s="146">
        <v>0</v>
      </c>
      <c r="V34" s="81"/>
      <c r="W34" s="53"/>
      <c r="X34" s="82"/>
      <c r="Y34" s="83"/>
      <c r="Z34" s="70"/>
      <c r="AA34" s="84"/>
    </row>
    <row r="35" spans="1:27" ht="14.25" thickBot="1" x14ac:dyDescent="0.3">
      <c r="A35" s="51"/>
      <c r="B35" s="51"/>
      <c r="C35" s="24" t="s">
        <v>38</v>
      </c>
      <c r="D35" s="20" t="s">
        <v>11</v>
      </c>
      <c r="E35" s="70" t="s">
        <v>72</v>
      </c>
      <c r="F35" s="94">
        <v>1</v>
      </c>
      <c r="G35" s="93" t="s">
        <v>13</v>
      </c>
      <c r="H35" s="53">
        <f>+J35*0.166666666666667</f>
        <v>77604.166666666817</v>
      </c>
      <c r="I35" s="53">
        <f>+J35*0.833333333333333</f>
        <v>388020.8333333332</v>
      </c>
      <c r="J35" s="136">
        <v>465625</v>
      </c>
      <c r="K35" s="72"/>
      <c r="L35" s="71" t="str">
        <f t="shared" si="6"/>
        <v>Laporan</v>
      </c>
      <c r="M35" s="53">
        <f>+O35*0.166666666666667</f>
        <v>0</v>
      </c>
      <c r="N35" s="53">
        <f>+O35*0.833333333333333</f>
        <v>0</v>
      </c>
      <c r="O35" s="136">
        <v>0</v>
      </c>
      <c r="P35" s="80"/>
      <c r="Q35" s="72"/>
      <c r="R35" s="71" t="str">
        <f t="shared" si="5"/>
        <v>Laporan</v>
      </c>
      <c r="S35" s="53">
        <f>+U35*0.166666666666667</f>
        <v>0</v>
      </c>
      <c r="T35" s="53">
        <f>+U35*0.833333333333333</f>
        <v>0</v>
      </c>
      <c r="U35" s="136">
        <v>0</v>
      </c>
      <c r="V35" s="81"/>
      <c r="W35" s="53"/>
      <c r="X35" s="82"/>
      <c r="Y35" s="83"/>
      <c r="Z35" s="70"/>
      <c r="AA35" s="84"/>
    </row>
    <row r="36" spans="1:27" ht="15" thickTop="1" thickBot="1" x14ac:dyDescent="0.3">
      <c r="A36" s="51"/>
      <c r="B36" s="51"/>
      <c r="C36" s="97"/>
      <c r="D36" s="98"/>
      <c r="E36" s="99"/>
      <c r="F36" s="97"/>
      <c r="G36" s="99"/>
      <c r="H36" s="131">
        <f>SUM(H13:H35)</f>
        <v>1339729.1666666693</v>
      </c>
      <c r="I36" s="131">
        <f>SUM(I13:I35)</f>
        <v>6698645.8333333302</v>
      </c>
      <c r="J36" s="131">
        <f>SUM(J13:J35)</f>
        <v>8038375</v>
      </c>
      <c r="K36" s="97"/>
      <c r="L36" s="99"/>
      <c r="M36" s="131">
        <f>SUM(M13:M35)</f>
        <v>0</v>
      </c>
      <c r="N36" s="131">
        <f>SUM(N13:N35)</f>
        <v>0</v>
      </c>
      <c r="O36" s="131">
        <f>SUM(O13:O35)</f>
        <v>0</v>
      </c>
      <c r="P36" s="132"/>
      <c r="Q36" s="97"/>
      <c r="R36" s="99"/>
      <c r="S36" s="131">
        <f>SUM(S13:S35)</f>
        <v>0</v>
      </c>
      <c r="T36" s="131">
        <f>SUM(T13:T35)</f>
        <v>0</v>
      </c>
      <c r="U36" s="99">
        <f>SUM(U13:U35)</f>
        <v>0</v>
      </c>
      <c r="V36" s="100"/>
      <c r="W36" s="101"/>
      <c r="X36" s="101"/>
      <c r="Y36" s="102"/>
      <c r="Z36" s="147"/>
      <c r="AA36" s="84"/>
    </row>
    <row r="37" spans="1:27" ht="14.25" thickTop="1" x14ac:dyDescent="0.25">
      <c r="A37" s="51"/>
      <c r="B37" s="51"/>
      <c r="C37" s="79"/>
      <c r="D37" s="79"/>
      <c r="E37" s="79"/>
      <c r="F37" s="79"/>
      <c r="G37" s="79"/>
      <c r="H37" s="79"/>
      <c r="I37" s="79"/>
      <c r="J37" s="103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84"/>
      <c r="W37" s="84"/>
      <c r="X37" s="84"/>
      <c r="Y37" s="84"/>
      <c r="Z37" s="79"/>
      <c r="AA37" s="84"/>
    </row>
    <row r="38" spans="1:27" x14ac:dyDescent="0.25">
      <c r="A38" s="51"/>
      <c r="B38" s="51"/>
      <c r="C38" s="79"/>
      <c r="D38" s="79"/>
      <c r="E38" s="79" t="s">
        <v>102</v>
      </c>
      <c r="F38" s="79"/>
      <c r="G38" s="79"/>
      <c r="H38" s="79"/>
      <c r="I38" s="79"/>
      <c r="J38" s="103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84"/>
      <c r="W38" s="84"/>
      <c r="X38" s="84"/>
      <c r="Y38" s="84"/>
      <c r="Z38" s="79"/>
      <c r="AA38" s="84"/>
    </row>
    <row r="39" spans="1:27" x14ac:dyDescent="0.25">
      <c r="A39" s="51"/>
      <c r="B39" s="51"/>
      <c r="C39" s="79"/>
      <c r="D39" s="79"/>
      <c r="E39" s="79"/>
      <c r="F39" s="79"/>
      <c r="G39" s="79"/>
      <c r="H39" s="79"/>
      <c r="I39" s="79"/>
      <c r="J39" s="103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84"/>
      <c r="W39" s="84"/>
      <c r="X39" s="84"/>
      <c r="Y39" s="84"/>
      <c r="Z39" s="79"/>
      <c r="AA39" s="84"/>
    </row>
    <row r="40" spans="1:27" x14ac:dyDescent="0.25">
      <c r="A40" s="51"/>
      <c r="B40" s="51"/>
      <c r="C40" s="79"/>
      <c r="D40" s="79"/>
      <c r="E40" s="79"/>
      <c r="F40" s="79"/>
      <c r="G40" s="79"/>
      <c r="H40" s="79"/>
      <c r="I40" s="79"/>
      <c r="J40" s="103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84"/>
      <c r="W40" s="84"/>
      <c r="X40" s="84"/>
      <c r="Y40" s="84"/>
      <c r="Z40" s="79"/>
      <c r="AA40" s="84"/>
    </row>
    <row r="41" spans="1:27" x14ac:dyDescent="0.25">
      <c r="A41" s="51"/>
      <c r="B41" s="51"/>
      <c r="C41" s="79"/>
      <c r="D41" s="79"/>
      <c r="E41" s="79"/>
      <c r="F41" s="79"/>
      <c r="G41" s="79"/>
      <c r="H41" s="79"/>
      <c r="I41" s="79"/>
      <c r="J41" s="103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84"/>
      <c r="W41" s="84"/>
      <c r="X41" s="84"/>
      <c r="Y41" s="84"/>
      <c r="Z41" s="79"/>
      <c r="AA41" s="84"/>
    </row>
    <row r="42" spans="1:27" x14ac:dyDescent="0.25">
      <c r="A42" s="51"/>
      <c r="B42" s="51"/>
      <c r="C42" s="51"/>
      <c r="D42" s="51"/>
      <c r="E42" s="51"/>
      <c r="F42" s="51"/>
      <c r="G42" s="79"/>
      <c r="H42" s="79"/>
      <c r="I42" s="79"/>
      <c r="J42" s="103"/>
      <c r="K42" s="79"/>
      <c r="L42" s="79"/>
      <c r="M42" s="51"/>
      <c r="N42" s="51"/>
      <c r="O42" s="51"/>
      <c r="P42" s="51"/>
      <c r="Q42" s="51"/>
      <c r="R42" s="51"/>
      <c r="S42" s="51"/>
      <c r="T42" s="51"/>
      <c r="U42" s="51"/>
      <c r="V42" s="104"/>
      <c r="W42" s="104"/>
      <c r="X42" s="104"/>
      <c r="Y42" s="104"/>
      <c r="Z42" s="51"/>
      <c r="AA42" s="84"/>
    </row>
    <row r="43" spans="1:27" x14ac:dyDescent="0.25">
      <c r="A43" s="51"/>
      <c r="B43" s="51"/>
      <c r="C43" s="51"/>
      <c r="D43" s="51"/>
      <c r="E43" s="51"/>
      <c r="F43" s="51"/>
      <c r="G43" s="79"/>
      <c r="H43" s="79"/>
      <c r="I43" s="79"/>
      <c r="J43" s="103"/>
      <c r="K43" s="79"/>
      <c r="L43" s="79"/>
      <c r="M43" s="51"/>
      <c r="N43" s="51"/>
      <c r="O43" s="51"/>
      <c r="P43" s="51"/>
      <c r="Q43" s="51"/>
      <c r="R43" s="51"/>
      <c r="S43" s="51"/>
      <c r="T43" s="51"/>
      <c r="U43" s="51"/>
      <c r="V43" s="104"/>
      <c r="W43" s="104"/>
      <c r="X43" s="104"/>
      <c r="Y43" s="104"/>
      <c r="Z43" s="51"/>
      <c r="AA43" s="84"/>
    </row>
    <row r="44" spans="1:27" ht="15.75" customHeight="1" x14ac:dyDescent="0.25">
      <c r="A44" s="51"/>
      <c r="B44" s="51"/>
      <c r="C44" s="183" t="s">
        <v>81</v>
      </c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8"/>
    </row>
    <row r="45" spans="1:27" ht="15.75" customHeight="1" x14ac:dyDescent="0.25">
      <c r="A45" s="51"/>
      <c r="B45" s="51"/>
      <c r="C45" s="183" t="s">
        <v>1</v>
      </c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8"/>
    </row>
    <row r="46" spans="1:27" s="40" customFormat="1" ht="15.75" x14ac:dyDescent="0.25">
      <c r="A46" s="51"/>
      <c r="B46" s="51"/>
      <c r="C46" s="204" t="s">
        <v>73</v>
      </c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</row>
    <row r="47" spans="1:27" s="40" customFormat="1" ht="15.75" x14ac:dyDescent="0.25">
      <c r="A47" s="51"/>
      <c r="B47" s="51"/>
      <c r="C47" s="204" t="s">
        <v>74</v>
      </c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</row>
    <row r="48" spans="1:27" ht="15.75" customHeight="1" x14ac:dyDescent="0.25">
      <c r="A48" s="51"/>
      <c r="B48" s="51"/>
      <c r="C48" s="183" t="s">
        <v>66</v>
      </c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8"/>
    </row>
    <row r="49" spans="1:44" ht="18" x14ac:dyDescent="0.25">
      <c r="A49" s="51"/>
      <c r="B49" s="51"/>
      <c r="C49" s="183" t="str">
        <f>+C7</f>
        <v>Propinsi ……………………………………………</v>
      </c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 t="s">
        <v>82</v>
      </c>
      <c r="AA49" s="105"/>
    </row>
    <row r="50" spans="1:44" s="40" customFormat="1" ht="19.5" customHeight="1" thickBot="1" x14ac:dyDescent="0.35">
      <c r="A50" s="51"/>
      <c r="B50" s="51"/>
      <c r="C50" s="184" t="s">
        <v>82</v>
      </c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9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</row>
    <row r="51" spans="1:44" ht="16.5" thickTop="1" x14ac:dyDescent="0.25">
      <c r="A51" s="51"/>
      <c r="B51" s="51"/>
      <c r="C51" s="185" t="s">
        <v>83</v>
      </c>
      <c r="D51" s="188" t="s">
        <v>84</v>
      </c>
      <c r="E51" s="191"/>
      <c r="F51" s="194" t="s">
        <v>59</v>
      </c>
      <c r="G51" s="195"/>
      <c r="H51" s="195"/>
      <c r="I51" s="195"/>
      <c r="J51" s="196"/>
      <c r="K51" s="194" t="s">
        <v>85</v>
      </c>
      <c r="L51" s="195"/>
      <c r="M51" s="195"/>
      <c r="N51" s="195"/>
      <c r="O51" s="196"/>
      <c r="P51" s="63"/>
      <c r="Q51" s="194">
        <v>2018</v>
      </c>
      <c r="R51" s="195"/>
      <c r="S51" s="195"/>
      <c r="T51" s="195"/>
      <c r="U51" s="196"/>
      <c r="V51" s="197" t="s">
        <v>60</v>
      </c>
      <c r="W51" s="198"/>
      <c r="X51" s="198"/>
      <c r="Y51" s="199"/>
      <c r="Z51" s="201" t="s">
        <v>61</v>
      </c>
      <c r="AA51" s="105"/>
    </row>
    <row r="52" spans="1:44" ht="15" customHeight="1" x14ac:dyDescent="0.25">
      <c r="C52" s="186"/>
      <c r="D52" s="189"/>
      <c r="E52" s="192"/>
      <c r="F52" s="176" t="s">
        <v>7</v>
      </c>
      <c r="G52" s="177"/>
      <c r="H52" s="180" t="s">
        <v>9</v>
      </c>
      <c r="I52" s="181"/>
      <c r="J52" s="182"/>
      <c r="K52" s="176" t="s">
        <v>7</v>
      </c>
      <c r="L52" s="177"/>
      <c r="M52" s="180" t="s">
        <v>9</v>
      </c>
      <c r="N52" s="181"/>
      <c r="O52" s="182"/>
      <c r="P52" s="64">
        <v>2017</v>
      </c>
      <c r="Q52" s="176" t="s">
        <v>7</v>
      </c>
      <c r="R52" s="177"/>
      <c r="S52" s="180" t="s">
        <v>9</v>
      </c>
      <c r="T52" s="181"/>
      <c r="U52" s="182"/>
      <c r="V52" s="178"/>
      <c r="W52" s="200"/>
      <c r="X52" s="200"/>
      <c r="Y52" s="179"/>
      <c r="Z52" s="202"/>
      <c r="AA52" s="106"/>
    </row>
    <row r="53" spans="1:44" x14ac:dyDescent="0.25">
      <c r="C53" s="187"/>
      <c r="D53" s="190"/>
      <c r="E53" s="193"/>
      <c r="F53" s="178"/>
      <c r="G53" s="179"/>
      <c r="H53" s="47" t="s">
        <v>77</v>
      </c>
      <c r="I53" s="48" t="s">
        <v>78</v>
      </c>
      <c r="J53" s="15" t="s">
        <v>9</v>
      </c>
      <c r="K53" s="178"/>
      <c r="L53" s="179"/>
      <c r="M53" s="47" t="s">
        <v>77</v>
      </c>
      <c r="N53" s="48" t="s">
        <v>78</v>
      </c>
      <c r="O53" s="15" t="s">
        <v>9</v>
      </c>
      <c r="P53" s="34" t="s">
        <v>8</v>
      </c>
      <c r="Q53" s="178"/>
      <c r="R53" s="179"/>
      <c r="S53" s="47" t="s">
        <v>77</v>
      </c>
      <c r="T53" s="48" t="s">
        <v>78</v>
      </c>
      <c r="U53" s="15" t="s">
        <v>9</v>
      </c>
      <c r="V53" s="35" t="s">
        <v>62</v>
      </c>
      <c r="W53" s="36" t="s">
        <v>63</v>
      </c>
      <c r="X53" s="36" t="s">
        <v>64</v>
      </c>
      <c r="Y53" s="37" t="s">
        <v>65</v>
      </c>
      <c r="Z53" s="203"/>
      <c r="AA53" s="106"/>
    </row>
    <row r="54" spans="1:44" ht="14.25" thickBot="1" x14ac:dyDescent="0.3">
      <c r="C54" s="39">
        <v>1</v>
      </c>
      <c r="D54" s="49">
        <v>2</v>
      </c>
      <c r="E54" s="50"/>
      <c r="F54" s="173">
        <v>4</v>
      </c>
      <c r="G54" s="174"/>
      <c r="H54" s="39">
        <v>5</v>
      </c>
      <c r="I54" s="68">
        <v>6</v>
      </c>
      <c r="J54" s="38">
        <v>7</v>
      </c>
      <c r="K54" s="173">
        <v>8</v>
      </c>
      <c r="L54" s="174"/>
      <c r="M54" s="39">
        <v>9</v>
      </c>
      <c r="N54" s="68">
        <v>10</v>
      </c>
      <c r="O54" s="38">
        <v>11</v>
      </c>
      <c r="P54" s="39">
        <v>8</v>
      </c>
      <c r="Q54" s="173">
        <v>12</v>
      </c>
      <c r="R54" s="174"/>
      <c r="S54" s="39">
        <v>13</v>
      </c>
      <c r="T54" s="68">
        <v>14</v>
      </c>
      <c r="U54" s="38">
        <v>15</v>
      </c>
      <c r="V54" s="173">
        <v>16</v>
      </c>
      <c r="W54" s="175"/>
      <c r="X54" s="175"/>
      <c r="Y54" s="174"/>
      <c r="Z54" s="50">
        <v>17</v>
      </c>
      <c r="AA54" s="106"/>
    </row>
    <row r="55" spans="1:44" ht="14.25" thickTop="1" x14ac:dyDescent="0.25">
      <c r="A55" s="51"/>
      <c r="B55" s="51"/>
      <c r="C55" s="107"/>
      <c r="D55" s="108"/>
      <c r="E55" s="59"/>
      <c r="F55" s="109"/>
      <c r="G55" s="110"/>
      <c r="H55" s="111"/>
      <c r="I55" s="62"/>
      <c r="J55" s="112"/>
      <c r="K55" s="109"/>
      <c r="L55" s="110"/>
      <c r="M55" s="111"/>
      <c r="N55" s="62"/>
      <c r="O55" s="112"/>
      <c r="P55" s="107"/>
      <c r="Q55" s="109"/>
      <c r="R55" s="110"/>
      <c r="S55" s="111"/>
      <c r="T55" s="62"/>
      <c r="U55" s="112"/>
      <c r="V55" s="113"/>
      <c r="W55" s="114"/>
      <c r="X55" s="114"/>
      <c r="Y55" s="115"/>
      <c r="Z55" s="116"/>
      <c r="AA55" s="106"/>
    </row>
    <row r="56" spans="1:44" x14ac:dyDescent="0.25">
      <c r="A56" s="51">
        <v>8</v>
      </c>
      <c r="B56" s="51" t="s">
        <v>68</v>
      </c>
      <c r="C56" s="80" t="s">
        <v>10</v>
      </c>
      <c r="D56" s="148" t="s">
        <v>39</v>
      </c>
      <c r="E56" s="142" t="s">
        <v>12</v>
      </c>
      <c r="F56" s="72"/>
      <c r="G56" s="71"/>
      <c r="H56" s="74"/>
      <c r="I56" s="53"/>
      <c r="J56" s="54"/>
      <c r="K56" s="60"/>
      <c r="L56" s="61"/>
      <c r="M56" s="74"/>
      <c r="N56" s="53"/>
      <c r="O56" s="117"/>
      <c r="P56" s="111"/>
      <c r="Q56" s="60"/>
      <c r="R56" s="61"/>
      <c r="S56" s="74"/>
      <c r="T56" s="53"/>
      <c r="U56" s="117"/>
      <c r="V56" s="118"/>
      <c r="W56" s="119"/>
      <c r="X56" s="119"/>
      <c r="Y56" s="120"/>
      <c r="Z56" s="58"/>
      <c r="AA56" s="106"/>
    </row>
    <row r="57" spans="1:44" x14ac:dyDescent="0.25">
      <c r="A57" s="51">
        <v>8</v>
      </c>
      <c r="B57" s="51" t="s">
        <v>68</v>
      </c>
      <c r="C57" s="80" t="s">
        <v>10</v>
      </c>
      <c r="D57" s="148" t="s">
        <v>39</v>
      </c>
      <c r="E57" s="141" t="s">
        <v>40</v>
      </c>
      <c r="F57" s="72">
        <v>1</v>
      </c>
      <c r="G57" s="71" t="s">
        <v>13</v>
      </c>
      <c r="H57" s="74">
        <f>+J57*0.166666666666667</f>
        <v>11666.66666666669</v>
      </c>
      <c r="I57" s="53">
        <f>+J57*0.833333333333333</f>
        <v>58333.333333333314</v>
      </c>
      <c r="J57" s="136">
        <v>70000</v>
      </c>
      <c r="K57" s="60"/>
      <c r="L57" s="61" t="str">
        <f>+G57</f>
        <v>Laporan</v>
      </c>
      <c r="M57" s="74">
        <f>+O57*0.166666666666667</f>
        <v>0</v>
      </c>
      <c r="N57" s="53">
        <f>+O57*0.833333333333333</f>
        <v>0</v>
      </c>
      <c r="O57" s="117">
        <f>+K57*J57</f>
        <v>0</v>
      </c>
      <c r="P57" s="111">
        <v>10000</v>
      </c>
      <c r="Q57" s="60"/>
      <c r="R57" s="61" t="str">
        <f>+G57</f>
        <v>Laporan</v>
      </c>
      <c r="S57" s="74">
        <f>+U57*0.166666666666667</f>
        <v>0</v>
      </c>
      <c r="T57" s="53">
        <f>+U57*0.833333333333333</f>
        <v>0</v>
      </c>
      <c r="U57" s="117">
        <f>+Q57*P57</f>
        <v>0</v>
      </c>
      <c r="V57" s="118"/>
      <c r="W57" s="119"/>
      <c r="X57" s="119"/>
      <c r="Y57" s="120"/>
      <c r="Z57" s="58"/>
      <c r="AA57" s="106"/>
    </row>
    <row r="58" spans="1:44" x14ac:dyDescent="0.25">
      <c r="A58" s="51"/>
      <c r="B58" s="51"/>
      <c r="C58" s="80" t="s">
        <v>10</v>
      </c>
      <c r="D58" s="148" t="s">
        <v>39</v>
      </c>
      <c r="E58" s="141" t="s">
        <v>41</v>
      </c>
      <c r="F58" s="72">
        <v>4</v>
      </c>
      <c r="G58" s="71" t="s">
        <v>13</v>
      </c>
      <c r="H58" s="74">
        <f>+J58*0.166666666666667</f>
        <v>6666.6666666666797</v>
      </c>
      <c r="I58" s="53">
        <f>+J58*0.833333333333333</f>
        <v>33333.333333333321</v>
      </c>
      <c r="J58" s="136">
        <v>40000</v>
      </c>
      <c r="K58" s="60"/>
      <c r="L58" s="61" t="str">
        <f t="shared" ref="L58:L73" si="7">+G58</f>
        <v>Laporan</v>
      </c>
      <c r="M58" s="74">
        <f t="shared" ref="M58:M73" si="8">+O58*0.166666666666667</f>
        <v>0</v>
      </c>
      <c r="N58" s="53">
        <f t="shared" ref="N58:N73" si="9">+O58*0.833333333333333</f>
        <v>0</v>
      </c>
      <c r="O58" s="117">
        <f t="shared" ref="O58:O73" si="10">+K58*J58</f>
        <v>0</v>
      </c>
      <c r="P58" s="111">
        <v>10001</v>
      </c>
      <c r="Q58" s="60"/>
      <c r="R58" s="61" t="str">
        <f t="shared" ref="R58:R73" si="11">+G58</f>
        <v>Laporan</v>
      </c>
      <c r="S58" s="74">
        <f t="shared" ref="S58:S73" si="12">+U58*0.166666666666667</f>
        <v>0</v>
      </c>
      <c r="T58" s="53">
        <f t="shared" ref="T58:T73" si="13">+U58*0.833333333333333</f>
        <v>0</v>
      </c>
      <c r="U58" s="117">
        <f t="shared" ref="U58:U73" si="14">+Q58*P58</f>
        <v>0</v>
      </c>
      <c r="V58" s="118"/>
      <c r="W58" s="119"/>
      <c r="X58" s="119"/>
      <c r="Y58" s="120"/>
      <c r="Z58" s="58"/>
      <c r="AA58" s="106"/>
    </row>
    <row r="59" spans="1:44" x14ac:dyDescent="0.25">
      <c r="A59" s="51"/>
      <c r="B59" s="51"/>
      <c r="C59" s="80" t="s">
        <v>16</v>
      </c>
      <c r="D59" s="148" t="s">
        <v>39</v>
      </c>
      <c r="E59" s="70" t="s">
        <v>42</v>
      </c>
      <c r="F59" s="72"/>
      <c r="G59" s="71"/>
      <c r="H59" s="74"/>
      <c r="I59" s="53"/>
      <c r="J59" s="139"/>
      <c r="K59" s="60"/>
      <c r="L59" s="61"/>
      <c r="M59" s="74"/>
      <c r="N59" s="53"/>
      <c r="O59" s="117"/>
      <c r="P59" s="111"/>
      <c r="Q59" s="60"/>
      <c r="R59" s="61"/>
      <c r="S59" s="74"/>
      <c r="T59" s="53"/>
      <c r="U59" s="117"/>
      <c r="V59" s="118"/>
      <c r="W59" s="119"/>
      <c r="X59" s="119"/>
      <c r="Y59" s="120"/>
      <c r="Z59" s="58"/>
      <c r="AA59" s="106"/>
    </row>
    <row r="60" spans="1:44" x14ac:dyDescent="0.25">
      <c r="A60" s="51">
        <v>0</v>
      </c>
      <c r="B60" s="51">
        <v>0</v>
      </c>
      <c r="C60" s="80" t="s">
        <v>16</v>
      </c>
      <c r="D60" s="148" t="s">
        <v>39</v>
      </c>
      <c r="E60" s="143" t="s">
        <v>43</v>
      </c>
      <c r="F60" s="72">
        <v>1</v>
      </c>
      <c r="G60" s="71" t="s">
        <v>13</v>
      </c>
      <c r="H60" s="74">
        <f>+J60*0.166666666666667</f>
        <v>16666.666666666701</v>
      </c>
      <c r="I60" s="53">
        <f>+J60*0.833333333333333</f>
        <v>83333.333333333299</v>
      </c>
      <c r="J60" s="136">
        <v>100000</v>
      </c>
      <c r="K60" s="60"/>
      <c r="L60" s="61" t="str">
        <f t="shared" si="7"/>
        <v>Laporan</v>
      </c>
      <c r="M60" s="74">
        <f t="shared" si="8"/>
        <v>0</v>
      </c>
      <c r="N60" s="53">
        <f t="shared" si="9"/>
        <v>0</v>
      </c>
      <c r="O60" s="117">
        <f t="shared" si="10"/>
        <v>0</v>
      </c>
      <c r="P60" s="111">
        <v>10003</v>
      </c>
      <c r="Q60" s="60"/>
      <c r="R60" s="61" t="str">
        <f t="shared" si="11"/>
        <v>Laporan</v>
      </c>
      <c r="S60" s="74">
        <f t="shared" si="12"/>
        <v>0</v>
      </c>
      <c r="T60" s="53">
        <f t="shared" si="13"/>
        <v>0</v>
      </c>
      <c r="U60" s="117">
        <f t="shared" si="14"/>
        <v>0</v>
      </c>
      <c r="V60" s="118"/>
      <c r="W60" s="119"/>
      <c r="X60" s="119"/>
      <c r="Y60" s="120"/>
      <c r="Z60" s="58"/>
      <c r="AA60" s="106"/>
    </row>
    <row r="61" spans="1:44" x14ac:dyDescent="0.25">
      <c r="A61" s="51">
        <v>6</v>
      </c>
      <c r="B61" s="51" t="s">
        <v>67</v>
      </c>
      <c r="C61" s="80" t="s">
        <v>16</v>
      </c>
      <c r="D61" s="148" t="s">
        <v>39</v>
      </c>
      <c r="E61" s="143" t="s">
        <v>44</v>
      </c>
      <c r="F61" s="72">
        <v>1</v>
      </c>
      <c r="G61" s="71" t="s">
        <v>13</v>
      </c>
      <c r="H61" s="74">
        <f>+J61*0.166666666666667</f>
        <v>8333.3333333333503</v>
      </c>
      <c r="I61" s="53">
        <f>+J61*0.833333333333333</f>
        <v>41666.66666666665</v>
      </c>
      <c r="J61" s="136">
        <v>50000</v>
      </c>
      <c r="K61" s="60"/>
      <c r="L61" s="61" t="str">
        <f t="shared" si="7"/>
        <v>Laporan</v>
      </c>
      <c r="M61" s="74">
        <f t="shared" si="8"/>
        <v>0</v>
      </c>
      <c r="N61" s="53">
        <f t="shared" si="9"/>
        <v>0</v>
      </c>
      <c r="O61" s="117">
        <f t="shared" si="10"/>
        <v>0</v>
      </c>
      <c r="P61" s="111">
        <v>10004</v>
      </c>
      <c r="Q61" s="60"/>
      <c r="R61" s="61" t="str">
        <f t="shared" si="11"/>
        <v>Laporan</v>
      </c>
      <c r="S61" s="74">
        <f t="shared" si="12"/>
        <v>0</v>
      </c>
      <c r="T61" s="53">
        <f t="shared" si="13"/>
        <v>0</v>
      </c>
      <c r="U61" s="117">
        <f t="shared" si="14"/>
        <v>0</v>
      </c>
      <c r="V61" s="118"/>
      <c r="W61" s="119"/>
      <c r="X61" s="119"/>
      <c r="Y61" s="120"/>
      <c r="Z61" s="58"/>
      <c r="AA61" s="106"/>
    </row>
    <row r="62" spans="1:44" x14ac:dyDescent="0.25">
      <c r="A62" s="51">
        <v>4</v>
      </c>
      <c r="B62" s="51" t="s">
        <v>69</v>
      </c>
      <c r="C62" s="80" t="s">
        <v>16</v>
      </c>
      <c r="D62" s="148" t="s">
        <v>39</v>
      </c>
      <c r="E62" s="143" t="s">
        <v>45</v>
      </c>
      <c r="F62" s="72">
        <v>2</v>
      </c>
      <c r="G62" s="71" t="s">
        <v>13</v>
      </c>
      <c r="H62" s="74">
        <f>+J62*0.166666666666667</f>
        <v>3333.3333333333399</v>
      </c>
      <c r="I62" s="53">
        <f>+J62*0.833333333333333</f>
        <v>16666.666666666661</v>
      </c>
      <c r="J62" s="136">
        <v>20000</v>
      </c>
      <c r="K62" s="60"/>
      <c r="L62" s="61" t="str">
        <f t="shared" si="7"/>
        <v>Laporan</v>
      </c>
      <c r="M62" s="74">
        <f t="shared" si="8"/>
        <v>0</v>
      </c>
      <c r="N62" s="53">
        <f t="shared" si="9"/>
        <v>0</v>
      </c>
      <c r="O62" s="117">
        <f t="shared" si="10"/>
        <v>0</v>
      </c>
      <c r="P62" s="111">
        <v>10005</v>
      </c>
      <c r="Q62" s="60"/>
      <c r="R62" s="61" t="str">
        <f t="shared" si="11"/>
        <v>Laporan</v>
      </c>
      <c r="S62" s="74">
        <f t="shared" si="12"/>
        <v>0</v>
      </c>
      <c r="T62" s="53">
        <f t="shared" si="13"/>
        <v>0</v>
      </c>
      <c r="U62" s="117">
        <f t="shared" si="14"/>
        <v>0</v>
      </c>
      <c r="V62" s="118"/>
      <c r="W62" s="119"/>
      <c r="X62" s="119"/>
      <c r="Y62" s="120"/>
      <c r="Z62" s="58"/>
      <c r="AA62" s="84"/>
    </row>
    <row r="63" spans="1:44" x14ac:dyDescent="0.25">
      <c r="A63" s="51">
        <v>0</v>
      </c>
      <c r="B63" s="51">
        <v>0</v>
      </c>
      <c r="C63" s="80" t="s">
        <v>16</v>
      </c>
      <c r="D63" s="148" t="s">
        <v>39</v>
      </c>
      <c r="E63" s="143" t="s">
        <v>46</v>
      </c>
      <c r="F63" s="72">
        <v>1</v>
      </c>
      <c r="G63" s="71" t="s">
        <v>13</v>
      </c>
      <c r="H63" s="74">
        <f>+J63*0.166666666666667</f>
        <v>16666.666666666701</v>
      </c>
      <c r="I63" s="53">
        <f>+J63*0.833333333333333</f>
        <v>83333.333333333299</v>
      </c>
      <c r="J63" s="136">
        <v>100000</v>
      </c>
      <c r="K63" s="60"/>
      <c r="L63" s="61" t="str">
        <f t="shared" si="7"/>
        <v>Laporan</v>
      </c>
      <c r="M63" s="74">
        <f t="shared" si="8"/>
        <v>0</v>
      </c>
      <c r="N63" s="53">
        <f t="shared" si="9"/>
        <v>0</v>
      </c>
      <c r="O63" s="117">
        <f t="shared" si="10"/>
        <v>0</v>
      </c>
      <c r="P63" s="111">
        <v>10006</v>
      </c>
      <c r="Q63" s="60"/>
      <c r="R63" s="61" t="str">
        <f t="shared" si="11"/>
        <v>Laporan</v>
      </c>
      <c r="S63" s="74">
        <f t="shared" si="12"/>
        <v>0</v>
      </c>
      <c r="T63" s="53">
        <f t="shared" si="13"/>
        <v>0</v>
      </c>
      <c r="U63" s="117">
        <f t="shared" si="14"/>
        <v>0</v>
      </c>
      <c r="V63" s="118"/>
      <c r="W63" s="119"/>
      <c r="X63" s="119"/>
      <c r="Y63" s="120"/>
      <c r="Z63" s="58"/>
      <c r="AA63" s="84"/>
    </row>
    <row r="64" spans="1:44" x14ac:dyDescent="0.25">
      <c r="A64" s="51"/>
      <c r="B64" s="51"/>
      <c r="C64" s="80" t="s">
        <v>26</v>
      </c>
      <c r="D64" s="148" t="s">
        <v>39</v>
      </c>
      <c r="E64" s="70" t="s">
        <v>47</v>
      </c>
      <c r="F64" s="72"/>
      <c r="G64" s="71"/>
      <c r="H64" s="74"/>
      <c r="I64" s="53"/>
      <c r="J64" s="139"/>
      <c r="K64" s="72"/>
      <c r="L64" s="61"/>
      <c r="M64" s="74"/>
      <c r="N64" s="53"/>
      <c r="O64" s="117"/>
      <c r="P64" s="111"/>
      <c r="Q64" s="60"/>
      <c r="R64" s="61"/>
      <c r="S64" s="74"/>
      <c r="T64" s="53"/>
      <c r="U64" s="117"/>
      <c r="V64" s="118"/>
      <c r="W64" s="119"/>
      <c r="X64" s="119"/>
      <c r="Y64" s="120"/>
      <c r="Z64" s="58"/>
      <c r="AA64" s="84"/>
    </row>
    <row r="65" spans="1:27" x14ac:dyDescent="0.25">
      <c r="A65" s="51"/>
      <c r="B65" s="51"/>
      <c r="C65" s="80" t="s">
        <v>26</v>
      </c>
      <c r="D65" s="148" t="s">
        <v>39</v>
      </c>
      <c r="E65" s="141" t="s">
        <v>48</v>
      </c>
      <c r="F65" s="72">
        <v>1</v>
      </c>
      <c r="G65" s="71" t="s">
        <v>13</v>
      </c>
      <c r="H65" s="74">
        <f>+J65*0.166666666666667</f>
        <v>1666.6666666666699</v>
      </c>
      <c r="I65" s="53">
        <f>+J65*0.833333333333333</f>
        <v>8333.3333333333303</v>
      </c>
      <c r="J65" s="136">
        <v>10000</v>
      </c>
      <c r="K65" s="60"/>
      <c r="L65" s="61" t="str">
        <f t="shared" si="7"/>
        <v>Laporan</v>
      </c>
      <c r="M65" s="74">
        <f t="shared" si="8"/>
        <v>0</v>
      </c>
      <c r="N65" s="53">
        <f t="shared" si="9"/>
        <v>0</v>
      </c>
      <c r="O65" s="117">
        <f t="shared" si="10"/>
        <v>0</v>
      </c>
      <c r="P65" s="111">
        <v>10008</v>
      </c>
      <c r="Q65" s="60"/>
      <c r="R65" s="61" t="str">
        <f t="shared" si="11"/>
        <v>Laporan</v>
      </c>
      <c r="S65" s="74">
        <f t="shared" si="12"/>
        <v>0</v>
      </c>
      <c r="T65" s="53">
        <f t="shared" si="13"/>
        <v>0</v>
      </c>
      <c r="U65" s="117">
        <f t="shared" si="14"/>
        <v>0</v>
      </c>
      <c r="V65" s="118"/>
      <c r="W65" s="119"/>
      <c r="X65" s="119"/>
      <c r="Y65" s="120"/>
      <c r="Z65" s="58"/>
      <c r="AA65" s="84"/>
    </row>
    <row r="66" spans="1:27" x14ac:dyDescent="0.25">
      <c r="A66" s="51"/>
      <c r="B66" s="51"/>
      <c r="C66" s="80" t="s">
        <v>49</v>
      </c>
      <c r="D66" s="148" t="s">
        <v>39</v>
      </c>
      <c r="E66" s="70" t="s">
        <v>50</v>
      </c>
      <c r="F66" s="72">
        <v>1</v>
      </c>
      <c r="G66" s="71" t="s">
        <v>86</v>
      </c>
      <c r="H66" s="74">
        <f>+J66*0.166666666666667</f>
        <v>152041.66666666695</v>
      </c>
      <c r="I66" s="53">
        <f>+J66*0.833333333333333</f>
        <v>760208.33333333302</v>
      </c>
      <c r="J66" s="139">
        <v>912250</v>
      </c>
      <c r="K66" s="60"/>
      <c r="L66" s="61" t="str">
        <f t="shared" si="7"/>
        <v>Ls</v>
      </c>
      <c r="M66" s="74">
        <f t="shared" si="8"/>
        <v>0</v>
      </c>
      <c r="N66" s="53">
        <f t="shared" si="9"/>
        <v>0</v>
      </c>
      <c r="O66" s="117">
        <f t="shared" si="10"/>
        <v>0</v>
      </c>
      <c r="P66" s="111">
        <v>10009</v>
      </c>
      <c r="Q66" s="60"/>
      <c r="R66" s="61" t="str">
        <f t="shared" si="11"/>
        <v>Ls</v>
      </c>
      <c r="S66" s="74">
        <f t="shared" si="12"/>
        <v>0</v>
      </c>
      <c r="T66" s="53">
        <f t="shared" si="13"/>
        <v>0</v>
      </c>
      <c r="U66" s="117">
        <f t="shared" si="14"/>
        <v>0</v>
      </c>
      <c r="V66" s="118"/>
      <c r="W66" s="119"/>
      <c r="X66" s="119"/>
      <c r="Y66" s="120"/>
      <c r="Z66" s="58"/>
      <c r="AA66" s="84"/>
    </row>
    <row r="67" spans="1:27" x14ac:dyDescent="0.25">
      <c r="A67" s="51">
        <v>6</v>
      </c>
      <c r="B67" s="51" t="s">
        <v>67</v>
      </c>
      <c r="C67" s="80" t="s">
        <v>51</v>
      </c>
      <c r="D67" s="148" t="s">
        <v>39</v>
      </c>
      <c r="E67" s="71" t="s">
        <v>52</v>
      </c>
      <c r="F67" s="72">
        <v>2</v>
      </c>
      <c r="G67" s="71" t="s">
        <v>13</v>
      </c>
      <c r="H67" s="74">
        <f>+J67*0.166666666666667</f>
        <v>8333.3333333333503</v>
      </c>
      <c r="I67" s="53">
        <f>+J67*0.833333333333333</f>
        <v>41666.66666666665</v>
      </c>
      <c r="J67" s="136">
        <v>50000</v>
      </c>
      <c r="K67" s="60"/>
      <c r="L67" s="61" t="str">
        <f t="shared" si="7"/>
        <v>Laporan</v>
      </c>
      <c r="M67" s="74">
        <f t="shared" si="8"/>
        <v>0</v>
      </c>
      <c r="N67" s="53">
        <f t="shared" si="9"/>
        <v>0</v>
      </c>
      <c r="O67" s="117">
        <f t="shared" si="10"/>
        <v>0</v>
      </c>
      <c r="P67" s="111">
        <v>10010</v>
      </c>
      <c r="Q67" s="60"/>
      <c r="R67" s="61" t="str">
        <f t="shared" si="11"/>
        <v>Laporan</v>
      </c>
      <c r="S67" s="74">
        <f t="shared" si="12"/>
        <v>0</v>
      </c>
      <c r="T67" s="53">
        <f t="shared" si="13"/>
        <v>0</v>
      </c>
      <c r="U67" s="117">
        <f t="shared" si="14"/>
        <v>0</v>
      </c>
      <c r="V67" s="118"/>
      <c r="W67" s="119"/>
      <c r="X67" s="119"/>
      <c r="Y67" s="120"/>
      <c r="Z67" s="58"/>
      <c r="AA67" s="84"/>
    </row>
    <row r="68" spans="1:27" x14ac:dyDescent="0.25">
      <c r="A68" s="51"/>
      <c r="B68" s="51"/>
      <c r="C68" s="80" t="s">
        <v>53</v>
      </c>
      <c r="D68" s="148" t="s">
        <v>39</v>
      </c>
      <c r="E68" s="144" t="s">
        <v>54</v>
      </c>
      <c r="F68" s="72">
        <v>1</v>
      </c>
      <c r="G68" s="71" t="s">
        <v>13</v>
      </c>
      <c r="H68" s="74">
        <f t="shared" ref="H68:H69" si="15">+J68*0.166666666666667</f>
        <v>1250.0000000000025</v>
      </c>
      <c r="I68" s="53">
        <f t="shared" ref="I68:I72" si="16">+J68*0.833333333333333</f>
        <v>6249.9999999999982</v>
      </c>
      <c r="J68" s="136">
        <v>7500</v>
      </c>
      <c r="K68" s="60"/>
      <c r="L68" s="61" t="str">
        <f t="shared" si="7"/>
        <v>Laporan</v>
      </c>
      <c r="M68" s="74">
        <f t="shared" si="8"/>
        <v>0</v>
      </c>
      <c r="N68" s="53">
        <f t="shared" si="9"/>
        <v>0</v>
      </c>
      <c r="O68" s="117">
        <f t="shared" si="10"/>
        <v>0</v>
      </c>
      <c r="P68" s="111">
        <v>10011</v>
      </c>
      <c r="Q68" s="60"/>
      <c r="R68" s="61" t="str">
        <f t="shared" si="11"/>
        <v>Laporan</v>
      </c>
      <c r="S68" s="74">
        <f t="shared" si="12"/>
        <v>0</v>
      </c>
      <c r="T68" s="53">
        <f t="shared" si="13"/>
        <v>0</v>
      </c>
      <c r="U68" s="117">
        <f t="shared" si="14"/>
        <v>0</v>
      </c>
      <c r="V68" s="118"/>
      <c r="W68" s="119"/>
      <c r="X68" s="119"/>
      <c r="Y68" s="120"/>
      <c r="Z68" s="58"/>
      <c r="AA68" s="84"/>
    </row>
    <row r="69" spans="1:27" x14ac:dyDescent="0.25">
      <c r="A69" s="51"/>
      <c r="B69" s="51"/>
      <c r="C69" s="80" t="s">
        <v>55</v>
      </c>
      <c r="D69" s="148" t="s">
        <v>39</v>
      </c>
      <c r="E69" s="144" t="s">
        <v>56</v>
      </c>
      <c r="F69" s="72">
        <v>1</v>
      </c>
      <c r="G69" s="71" t="s">
        <v>13</v>
      </c>
      <c r="H69" s="74">
        <f t="shared" si="15"/>
        <v>1666.6666666666699</v>
      </c>
      <c r="I69" s="53">
        <f t="shared" si="16"/>
        <v>8333.3333333333303</v>
      </c>
      <c r="J69" s="136">
        <v>10000</v>
      </c>
      <c r="K69" s="60"/>
      <c r="L69" s="61" t="str">
        <f t="shared" si="7"/>
        <v>Laporan</v>
      </c>
      <c r="M69" s="74">
        <f t="shared" si="8"/>
        <v>0</v>
      </c>
      <c r="N69" s="53">
        <f t="shared" si="9"/>
        <v>0</v>
      </c>
      <c r="O69" s="117">
        <f t="shared" si="10"/>
        <v>0</v>
      </c>
      <c r="P69" s="111">
        <v>10012</v>
      </c>
      <c r="Q69" s="60"/>
      <c r="R69" s="61" t="str">
        <f t="shared" si="11"/>
        <v>Laporan</v>
      </c>
      <c r="S69" s="74">
        <f t="shared" si="12"/>
        <v>0</v>
      </c>
      <c r="T69" s="53">
        <f t="shared" si="13"/>
        <v>0</v>
      </c>
      <c r="U69" s="117">
        <f t="shared" si="14"/>
        <v>0</v>
      </c>
      <c r="V69" s="118"/>
      <c r="W69" s="119"/>
      <c r="X69" s="119"/>
      <c r="Y69" s="120"/>
      <c r="Z69" s="58"/>
      <c r="AA69" s="84"/>
    </row>
    <row r="70" spans="1:27" x14ac:dyDescent="0.25">
      <c r="A70" s="51">
        <v>0</v>
      </c>
      <c r="B70" s="51">
        <v>0</v>
      </c>
      <c r="C70" s="80"/>
      <c r="D70" s="148"/>
      <c r="E70" s="144" t="s">
        <v>79</v>
      </c>
      <c r="F70" s="72"/>
      <c r="G70" s="71"/>
      <c r="H70" s="74"/>
      <c r="I70" s="53"/>
      <c r="J70" s="136"/>
      <c r="K70" s="60"/>
      <c r="L70" s="61"/>
      <c r="M70" s="74"/>
      <c r="N70" s="53"/>
      <c r="O70" s="117"/>
      <c r="P70" s="111"/>
      <c r="Q70" s="60"/>
      <c r="R70" s="61"/>
      <c r="S70" s="74"/>
      <c r="T70" s="53"/>
      <c r="U70" s="117"/>
      <c r="V70" s="118"/>
      <c r="W70" s="119"/>
      <c r="X70" s="119"/>
      <c r="Y70" s="120"/>
      <c r="Z70" s="58"/>
      <c r="AA70" s="84"/>
    </row>
    <row r="71" spans="1:27" x14ac:dyDescent="0.25">
      <c r="A71" s="51"/>
      <c r="B71" s="51"/>
      <c r="C71" s="80" t="s">
        <v>57</v>
      </c>
      <c r="D71" s="148" t="s">
        <v>39</v>
      </c>
      <c r="E71" s="140" t="s">
        <v>104</v>
      </c>
      <c r="F71" s="72">
        <v>4</v>
      </c>
      <c r="G71" s="71" t="s">
        <v>76</v>
      </c>
      <c r="H71" s="74">
        <f t="shared" ref="H71:H72" si="17">+J71*0.166666666666667</f>
        <v>5427901.0704787401</v>
      </c>
      <c r="I71" s="53">
        <f t="shared" si="16"/>
        <v>27139505.352393638</v>
      </c>
      <c r="J71" s="136">
        <v>32567406.422872379</v>
      </c>
      <c r="K71" s="60"/>
      <c r="L71" s="61" t="str">
        <f t="shared" si="7"/>
        <v>Dokumen</v>
      </c>
      <c r="M71" s="74">
        <f t="shared" si="8"/>
        <v>0</v>
      </c>
      <c r="N71" s="53">
        <f t="shared" si="9"/>
        <v>0</v>
      </c>
      <c r="O71" s="117">
        <f t="shared" si="10"/>
        <v>0</v>
      </c>
      <c r="P71" s="111">
        <v>10014</v>
      </c>
      <c r="Q71" s="60"/>
      <c r="R71" s="61" t="str">
        <f t="shared" si="11"/>
        <v>Dokumen</v>
      </c>
      <c r="S71" s="74">
        <f t="shared" si="12"/>
        <v>0</v>
      </c>
      <c r="T71" s="53">
        <f t="shared" si="13"/>
        <v>0</v>
      </c>
      <c r="U71" s="117">
        <f t="shared" si="14"/>
        <v>0</v>
      </c>
      <c r="V71" s="118"/>
      <c r="W71" s="119"/>
      <c r="X71" s="119"/>
      <c r="Y71" s="120"/>
      <c r="Z71" s="58"/>
      <c r="AA71" s="84"/>
    </row>
    <row r="72" spans="1:27" x14ac:dyDescent="0.25">
      <c r="A72" s="51"/>
      <c r="B72" s="51"/>
      <c r="C72" s="80" t="s">
        <v>26</v>
      </c>
      <c r="D72" s="148" t="s">
        <v>39</v>
      </c>
      <c r="E72" s="140" t="s">
        <v>105</v>
      </c>
      <c r="F72" s="72">
        <v>4</v>
      </c>
      <c r="G72" s="71" t="s">
        <v>76</v>
      </c>
      <c r="H72" s="74">
        <f t="shared" si="17"/>
        <v>341459.0485688902</v>
      </c>
      <c r="I72" s="53">
        <f t="shared" si="16"/>
        <v>1707295.242844447</v>
      </c>
      <c r="J72" s="136">
        <v>2048754.2914133372</v>
      </c>
      <c r="K72" s="60"/>
      <c r="L72" s="61" t="str">
        <f t="shared" si="7"/>
        <v>Dokumen</v>
      </c>
      <c r="M72" s="74">
        <f t="shared" si="8"/>
        <v>0</v>
      </c>
      <c r="N72" s="53">
        <f t="shared" si="9"/>
        <v>0</v>
      </c>
      <c r="O72" s="117">
        <f t="shared" si="10"/>
        <v>0</v>
      </c>
      <c r="P72" s="111">
        <v>10015</v>
      </c>
      <c r="Q72" s="60"/>
      <c r="R72" s="61" t="str">
        <f t="shared" si="11"/>
        <v>Dokumen</v>
      </c>
      <c r="S72" s="74">
        <f t="shared" si="12"/>
        <v>0</v>
      </c>
      <c r="T72" s="53">
        <f t="shared" si="13"/>
        <v>0</v>
      </c>
      <c r="U72" s="117">
        <f t="shared" si="14"/>
        <v>0</v>
      </c>
      <c r="V72" s="118"/>
      <c r="W72" s="119"/>
      <c r="X72" s="119"/>
      <c r="Y72" s="120"/>
      <c r="Z72" s="58"/>
      <c r="AA72" s="84"/>
    </row>
    <row r="73" spans="1:27" ht="14.25" thickBot="1" x14ac:dyDescent="0.3">
      <c r="A73" s="51"/>
      <c r="B73" s="51"/>
      <c r="C73" s="96" t="s">
        <v>49</v>
      </c>
      <c r="D73" s="95" t="s">
        <v>39</v>
      </c>
      <c r="E73" s="144" t="s">
        <v>80</v>
      </c>
      <c r="F73" s="72">
        <v>1</v>
      </c>
      <c r="G73" s="71" t="s">
        <v>13</v>
      </c>
      <c r="H73" s="74">
        <f>+J73*0.166666666666667</f>
        <v>14285.714285714314</v>
      </c>
      <c r="I73" s="53">
        <f>+J73*0.833333333333333</f>
        <v>71428.571428571406</v>
      </c>
      <c r="J73" s="136">
        <v>85714.28571428571</v>
      </c>
      <c r="K73" s="60"/>
      <c r="L73" s="61" t="str">
        <f t="shared" si="7"/>
        <v>Laporan</v>
      </c>
      <c r="M73" s="74">
        <f t="shared" si="8"/>
        <v>0</v>
      </c>
      <c r="N73" s="53">
        <f t="shared" si="9"/>
        <v>0</v>
      </c>
      <c r="O73" s="117">
        <f t="shared" si="10"/>
        <v>0</v>
      </c>
      <c r="P73" s="111">
        <v>10016</v>
      </c>
      <c r="Q73" s="60"/>
      <c r="R73" s="61" t="str">
        <f t="shared" si="11"/>
        <v>Laporan</v>
      </c>
      <c r="S73" s="74">
        <f t="shared" si="12"/>
        <v>0</v>
      </c>
      <c r="T73" s="53">
        <f t="shared" si="13"/>
        <v>0</v>
      </c>
      <c r="U73" s="117">
        <f t="shared" si="14"/>
        <v>0</v>
      </c>
      <c r="V73" s="118"/>
      <c r="W73" s="119"/>
      <c r="X73" s="119"/>
      <c r="Y73" s="120"/>
      <c r="Z73" s="58"/>
      <c r="AA73" s="84"/>
    </row>
    <row r="74" spans="1:27" ht="15" thickTop="1" thickBot="1" x14ac:dyDescent="0.3">
      <c r="A74" s="51"/>
      <c r="B74" s="51"/>
      <c r="C74" s="97"/>
      <c r="D74" s="98"/>
      <c r="E74" s="99"/>
      <c r="F74" s="97"/>
      <c r="G74" s="99"/>
      <c r="H74" s="131">
        <f>SUM(H57:H73)</f>
        <v>6011937.5000000121</v>
      </c>
      <c r="I74" s="131">
        <f>SUM(I57:I73)</f>
        <v>30059687.499999989</v>
      </c>
      <c r="J74" s="99">
        <f>SUM(J56:J73)</f>
        <v>36071625</v>
      </c>
      <c r="K74" s="97"/>
      <c r="L74" s="99"/>
      <c r="M74" s="131">
        <f>SUM(M57:M73)</f>
        <v>0</v>
      </c>
      <c r="N74" s="131">
        <f>SUM(N57:N73)</f>
        <v>0</v>
      </c>
      <c r="O74" s="99">
        <f>SUM(O56:O73)</f>
        <v>0</v>
      </c>
      <c r="P74" s="132"/>
      <c r="Q74" s="97"/>
      <c r="R74" s="99"/>
      <c r="S74" s="131">
        <f>SUM(S57:S73)</f>
        <v>0</v>
      </c>
      <c r="T74" s="131">
        <f>SUM(T57:T73)</f>
        <v>0</v>
      </c>
      <c r="U74" s="99">
        <f>SUM(U56:U73)</f>
        <v>0</v>
      </c>
      <c r="V74" s="100"/>
      <c r="W74" s="101"/>
      <c r="X74" s="101"/>
      <c r="Y74" s="102"/>
      <c r="Z74" s="147"/>
      <c r="AA74" s="84"/>
    </row>
    <row r="75" spans="1:27" ht="14.25" thickTop="1" x14ac:dyDescent="0.25">
      <c r="A75" s="51"/>
      <c r="B75" s="51"/>
      <c r="C75" s="51"/>
      <c r="D75" s="51"/>
      <c r="E75" s="51"/>
      <c r="F75" s="51"/>
      <c r="G75" s="51"/>
      <c r="H75" s="51"/>
      <c r="I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84"/>
    </row>
    <row r="76" spans="1:27" ht="3.75" customHeight="1" x14ac:dyDescent="0.25">
      <c r="A76" s="51"/>
      <c r="B76" s="51"/>
      <c r="C76" s="51"/>
      <c r="D76" s="51"/>
      <c r="E76" s="51"/>
      <c r="F76" s="51"/>
      <c r="G76" s="51"/>
      <c r="H76" s="51"/>
      <c r="I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84"/>
    </row>
    <row r="77" spans="1:27" hidden="1" x14ac:dyDescent="0.25">
      <c r="A77" s="51"/>
      <c r="B77" s="51"/>
      <c r="C77" s="51"/>
      <c r="D77" s="51"/>
      <c r="E77" s="51"/>
      <c r="F77" s="51"/>
      <c r="G77" s="51"/>
      <c r="H77" s="51"/>
      <c r="I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84"/>
    </row>
    <row r="78" spans="1:27" ht="2.25" hidden="1" customHeight="1" x14ac:dyDescent="0.25">
      <c r="A78" s="51"/>
      <c r="B78" s="51"/>
      <c r="C78" s="51"/>
      <c r="D78" s="51"/>
      <c r="E78" s="51"/>
      <c r="F78" s="51"/>
      <c r="G78" s="51"/>
      <c r="H78" s="51"/>
      <c r="I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84"/>
    </row>
    <row r="79" spans="1:27" hidden="1" x14ac:dyDescent="0.25">
      <c r="A79" s="51"/>
      <c r="B79" s="51"/>
      <c r="C79" s="51"/>
      <c r="D79" s="51"/>
      <c r="E79" s="51"/>
      <c r="F79" s="51"/>
      <c r="G79" s="51"/>
      <c r="H79" s="51"/>
      <c r="I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84"/>
    </row>
    <row r="80" spans="1:27" hidden="1" x14ac:dyDescent="0.25">
      <c r="A80" s="43">
        <v>1</v>
      </c>
      <c r="B80" s="121" t="s">
        <v>90</v>
      </c>
      <c r="C80" s="51"/>
      <c r="D80" s="88" t="e">
        <f>SUMIF(D$6:D$73,B80,(#REF!))</f>
        <v>#REF!</v>
      </c>
      <c r="E80" s="51"/>
      <c r="F80" s="51"/>
      <c r="G80" s="51"/>
      <c r="H80" s="51"/>
      <c r="I80" s="51"/>
      <c r="J80" s="122">
        <v>26857608.602080908</v>
      </c>
      <c r="K80" s="51"/>
      <c r="L80" s="51"/>
      <c r="M80" s="51"/>
      <c r="N80" s="51"/>
      <c r="O80" s="51"/>
      <c r="P80" s="51" t="s">
        <v>91</v>
      </c>
      <c r="Q80" s="51"/>
      <c r="R80" s="51"/>
      <c r="S80" s="51"/>
      <c r="T80" s="51"/>
      <c r="U80" s="51"/>
      <c r="V80" s="51" t="s">
        <v>92</v>
      </c>
      <c r="W80" s="51" t="s">
        <v>89</v>
      </c>
      <c r="X80" s="51"/>
      <c r="Y80" s="40" t="s">
        <v>93</v>
      </c>
      <c r="Z80" s="51"/>
      <c r="AA80" s="84"/>
    </row>
    <row r="81" spans="1:27" hidden="1" x14ac:dyDescent="0.25">
      <c r="A81" s="43">
        <v>2</v>
      </c>
      <c r="B81" s="121" t="s">
        <v>94</v>
      </c>
      <c r="C81" s="51"/>
      <c r="D81" s="88" t="e">
        <f>SUMIF(D$6:D$73,B81,(#REF!))</f>
        <v>#REF!</v>
      </c>
      <c r="E81" s="51">
        <f t="shared" ref="E81:E86" si="18">+P81*F81</f>
        <v>1540000</v>
      </c>
      <c r="F81" s="51">
        <v>22</v>
      </c>
      <c r="G81" s="51" t="s">
        <v>95</v>
      </c>
      <c r="H81" s="51"/>
      <c r="I81" s="51"/>
      <c r="J81" s="123">
        <f>+J89-J80</f>
        <v>-26857608.602080908</v>
      </c>
      <c r="K81" s="123"/>
      <c r="L81" s="123"/>
      <c r="M81" s="123"/>
      <c r="N81" s="123"/>
      <c r="O81" s="123"/>
      <c r="P81" s="123">
        <f>14*5000</f>
        <v>70000</v>
      </c>
      <c r="Q81" s="123"/>
      <c r="R81" s="51"/>
      <c r="S81" s="51"/>
      <c r="T81" s="51"/>
      <c r="U81" s="123"/>
      <c r="V81" s="51">
        <v>40000</v>
      </c>
      <c r="W81" s="124">
        <v>52</v>
      </c>
      <c r="X81" s="51" t="s">
        <v>96</v>
      </c>
      <c r="Y81" s="125">
        <v>0</v>
      </c>
      <c r="Z81" s="123"/>
      <c r="AA81" s="84"/>
    </row>
    <row r="82" spans="1:27" hidden="1" x14ac:dyDescent="0.25">
      <c r="A82" s="43">
        <v>3</v>
      </c>
      <c r="B82" s="121" t="s">
        <v>97</v>
      </c>
      <c r="C82" s="51"/>
      <c r="D82" s="88" t="e">
        <f>SUMIF(D$6:D$73,B82,(#REF!))</f>
        <v>#REF!</v>
      </c>
      <c r="E82" s="51">
        <f t="shared" si="18"/>
        <v>180000</v>
      </c>
      <c r="F82" s="40">
        <v>3</v>
      </c>
      <c r="G82" s="51" t="s">
        <v>95</v>
      </c>
      <c r="H82" s="51"/>
      <c r="I82" s="51"/>
      <c r="K82" s="123"/>
      <c r="L82" s="123"/>
      <c r="M82" s="123"/>
      <c r="N82" s="123"/>
      <c r="O82" s="123"/>
      <c r="P82" s="123">
        <f>12*5000</f>
        <v>60000</v>
      </c>
      <c r="Q82" s="123"/>
      <c r="R82" s="51"/>
      <c r="S82" s="51"/>
      <c r="T82" s="51"/>
      <c r="U82" s="123"/>
      <c r="V82" s="51">
        <v>30000</v>
      </c>
      <c r="W82" s="51"/>
      <c r="X82" s="51"/>
      <c r="Z82" s="123"/>
      <c r="AA82" s="84"/>
    </row>
    <row r="83" spans="1:27" hidden="1" x14ac:dyDescent="0.25">
      <c r="A83" s="43">
        <v>4</v>
      </c>
      <c r="B83" s="121" t="s">
        <v>98</v>
      </c>
      <c r="C83" s="51"/>
      <c r="D83" s="88" t="e">
        <f>SUMIF(D$6:D$73,B83,(#REF!))</f>
        <v>#REF!</v>
      </c>
      <c r="E83" s="51">
        <f t="shared" si="18"/>
        <v>990000</v>
      </c>
      <c r="F83" s="123">
        <v>18</v>
      </c>
      <c r="G83" s="51" t="s">
        <v>95</v>
      </c>
      <c r="H83" s="51"/>
      <c r="I83" s="51"/>
      <c r="K83" s="123"/>
      <c r="L83" s="123"/>
      <c r="M83" s="123"/>
      <c r="N83" s="123"/>
      <c r="O83" s="123"/>
      <c r="P83" s="123">
        <f>11*5000</f>
        <v>55000</v>
      </c>
      <c r="Q83" s="123"/>
      <c r="R83" s="51"/>
      <c r="S83" s="51"/>
      <c r="T83" s="51"/>
      <c r="U83" s="123"/>
      <c r="V83" s="51"/>
      <c r="W83" s="51"/>
      <c r="X83" s="51"/>
      <c r="Z83" s="123"/>
      <c r="AA83" s="84"/>
    </row>
    <row r="84" spans="1:27" hidden="1" x14ac:dyDescent="0.25">
      <c r="A84" s="43">
        <v>5</v>
      </c>
      <c r="B84" s="126" t="s">
        <v>11</v>
      </c>
      <c r="C84" s="51"/>
      <c r="D84" s="88" t="e">
        <f>SUMIF(D$6:D$73,B84,(#REF!))</f>
        <v>#REF!</v>
      </c>
      <c r="E84" s="51">
        <f t="shared" si="18"/>
        <v>225000</v>
      </c>
      <c r="F84" s="123">
        <v>5</v>
      </c>
      <c r="G84" s="51" t="s">
        <v>95</v>
      </c>
      <c r="H84" s="51"/>
      <c r="I84" s="51"/>
      <c r="K84" s="127"/>
      <c r="L84" s="127"/>
      <c r="M84" s="127"/>
      <c r="N84" s="127"/>
      <c r="O84" s="127"/>
      <c r="P84" s="127">
        <f>9*5000</f>
        <v>45000</v>
      </c>
      <c r="Q84" s="127"/>
      <c r="R84" s="51"/>
      <c r="S84" s="51"/>
      <c r="T84" s="51"/>
      <c r="U84" s="127"/>
      <c r="V84" s="51"/>
      <c r="W84" s="51"/>
      <c r="X84" s="51"/>
      <c r="Z84" s="127"/>
      <c r="AA84" s="84"/>
    </row>
    <row r="85" spans="1:27" hidden="1" x14ac:dyDescent="0.25">
      <c r="A85" s="43">
        <v>6</v>
      </c>
      <c r="B85" s="126" t="s">
        <v>39</v>
      </c>
      <c r="C85" s="51"/>
      <c r="D85" s="88" t="e">
        <f>SUMIF(D$6:D$73,B85,(#REF!))</f>
        <v>#REF!</v>
      </c>
      <c r="E85" s="51">
        <f t="shared" si="18"/>
        <v>440000</v>
      </c>
      <c r="F85" s="40">
        <v>11</v>
      </c>
      <c r="G85" s="51" t="s">
        <v>95</v>
      </c>
      <c r="H85" s="51"/>
      <c r="I85" s="51"/>
      <c r="K85" s="123"/>
      <c r="L85" s="123"/>
      <c r="M85" s="123"/>
      <c r="N85" s="123"/>
      <c r="O85" s="123"/>
      <c r="P85" s="123">
        <f>8*5000</f>
        <v>40000</v>
      </c>
      <c r="Q85" s="123"/>
      <c r="R85" s="51"/>
      <c r="S85" s="51"/>
      <c r="T85" s="51"/>
      <c r="U85" s="123"/>
      <c r="V85" s="51"/>
      <c r="W85" s="51"/>
      <c r="X85" s="51"/>
      <c r="Z85" s="123"/>
      <c r="AA85" s="84"/>
    </row>
    <row r="86" spans="1:27" hidden="1" x14ac:dyDescent="0.25">
      <c r="A86" s="43">
        <v>7</v>
      </c>
      <c r="B86" s="126" t="s">
        <v>99</v>
      </c>
      <c r="C86" s="51"/>
      <c r="D86" s="88" t="e">
        <f>SUMIF(D$6:D$73,B86,(#REF!))</f>
        <v>#REF!</v>
      </c>
      <c r="E86" s="51">
        <f t="shared" si="18"/>
        <v>450000</v>
      </c>
      <c r="F86" s="40">
        <v>15</v>
      </c>
      <c r="G86" s="51" t="s">
        <v>95</v>
      </c>
      <c r="H86" s="51"/>
      <c r="I86" s="51"/>
      <c r="K86" s="123"/>
      <c r="L86" s="123"/>
      <c r="M86" s="123"/>
      <c r="N86" s="123"/>
      <c r="O86" s="123"/>
      <c r="P86" s="123">
        <f>6*5000</f>
        <v>30000</v>
      </c>
      <c r="Q86" s="123"/>
      <c r="R86" s="51"/>
      <c r="S86" s="51"/>
      <c r="T86" s="51"/>
      <c r="U86" s="123"/>
      <c r="V86" s="51"/>
      <c r="W86" s="51"/>
      <c r="X86" s="51"/>
      <c r="Z86" s="123"/>
      <c r="AA86" s="84"/>
    </row>
    <row r="87" spans="1:27" hidden="1" x14ac:dyDescent="0.25">
      <c r="A87" s="51"/>
      <c r="B87" s="51"/>
      <c r="C87" s="51"/>
      <c r="D87" s="51"/>
      <c r="E87" s="128" t="s">
        <v>87</v>
      </c>
      <c r="F87" s="128"/>
      <c r="G87" s="128"/>
      <c r="H87" s="128"/>
      <c r="I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9">
        <v>0.3</v>
      </c>
      <c r="X87" s="128" t="s">
        <v>100</v>
      </c>
      <c r="Y87" s="130"/>
      <c r="Z87" s="128"/>
      <c r="AA87" s="84"/>
    </row>
    <row r="88" spans="1:27" hidden="1" x14ac:dyDescent="0.25">
      <c r="A88" s="51"/>
      <c r="B88" s="51"/>
      <c r="C88" s="51"/>
      <c r="D88" s="51"/>
      <c r="E88" s="128" t="s">
        <v>88</v>
      </c>
      <c r="F88" s="128"/>
      <c r="G88" s="128"/>
      <c r="H88" s="128"/>
      <c r="I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9">
        <v>0.25</v>
      </c>
      <c r="X88" s="128" t="s">
        <v>101</v>
      </c>
      <c r="Y88" s="130"/>
      <c r="Z88" s="128"/>
      <c r="AA88" s="84"/>
    </row>
    <row r="89" spans="1:27" x14ac:dyDescent="0.2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Z89" s="51"/>
      <c r="AA89" s="84"/>
    </row>
    <row r="90" spans="1:27" x14ac:dyDescent="0.25">
      <c r="A90" s="51"/>
      <c r="B90" s="51"/>
      <c r="C90" s="51"/>
      <c r="D90" s="51"/>
      <c r="E90" s="51"/>
      <c r="F90" s="51"/>
      <c r="G90" s="51"/>
      <c r="H90" s="51"/>
      <c r="I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Z90" s="51"/>
      <c r="AA90" s="84"/>
    </row>
    <row r="91" spans="1:27" x14ac:dyDescent="0.25">
      <c r="A91" s="51"/>
      <c r="B91" s="51"/>
      <c r="C91" s="51"/>
      <c r="D91" s="51"/>
      <c r="E91" s="51"/>
      <c r="F91" s="51"/>
      <c r="G91" s="51"/>
      <c r="H91" s="51"/>
      <c r="I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Z91" s="51"/>
      <c r="AA91" s="84"/>
    </row>
    <row r="92" spans="1:27" x14ac:dyDescent="0.25">
      <c r="A92" s="51"/>
      <c r="B92" s="51"/>
      <c r="C92" s="51"/>
      <c r="D92" s="51"/>
      <c r="E92" s="51"/>
      <c r="F92" s="51"/>
      <c r="G92" s="51"/>
      <c r="H92" s="51"/>
      <c r="I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Z92" s="51"/>
      <c r="AA92" s="79"/>
    </row>
    <row r="93" spans="1:27" x14ac:dyDescent="0.25">
      <c r="A93" s="51"/>
      <c r="B93" s="51"/>
      <c r="C93" s="51"/>
      <c r="D93" s="51"/>
      <c r="E93" s="51"/>
      <c r="F93" s="51"/>
      <c r="G93" s="51"/>
      <c r="H93" s="51"/>
      <c r="I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Z93" s="51"/>
      <c r="AA93" s="79"/>
    </row>
    <row r="94" spans="1:27" x14ac:dyDescent="0.25">
      <c r="A94" s="51"/>
      <c r="B94" s="51"/>
      <c r="C94" s="51"/>
      <c r="D94" s="51"/>
      <c r="E94" s="51"/>
      <c r="F94" s="51"/>
      <c r="G94" s="51"/>
      <c r="H94" s="51"/>
      <c r="I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Z94" s="51"/>
      <c r="AA94" s="79"/>
    </row>
    <row r="95" spans="1:27" x14ac:dyDescent="0.25">
      <c r="A95" s="51"/>
      <c r="B95" s="51"/>
      <c r="C95" s="51"/>
      <c r="D95" s="51"/>
      <c r="E95" s="51"/>
      <c r="F95" s="51"/>
      <c r="G95" s="51"/>
      <c r="H95" s="51"/>
      <c r="I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Z95" s="51"/>
      <c r="AA95" s="79"/>
    </row>
    <row r="96" spans="1:27" x14ac:dyDescent="0.25">
      <c r="A96" s="51"/>
      <c r="B96" s="51"/>
      <c r="C96" s="51"/>
      <c r="D96" s="51"/>
      <c r="E96" s="51"/>
      <c r="F96" s="51"/>
      <c r="G96" s="51"/>
      <c r="H96" s="51"/>
      <c r="I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Z96" s="51"/>
      <c r="AA96" s="79"/>
    </row>
    <row r="97" spans="1:27" x14ac:dyDescent="0.25">
      <c r="A97" s="51"/>
      <c r="B97" s="51"/>
      <c r="C97" s="51"/>
      <c r="D97" s="51"/>
      <c r="E97" s="51"/>
      <c r="F97" s="51"/>
      <c r="G97" s="51"/>
      <c r="H97" s="51"/>
      <c r="I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Z97" s="51"/>
      <c r="AA97" s="79"/>
    </row>
    <row r="98" spans="1:27" x14ac:dyDescent="0.25">
      <c r="A98" s="51"/>
      <c r="B98" s="51"/>
      <c r="C98" s="51"/>
      <c r="D98" s="51"/>
      <c r="E98" s="51"/>
      <c r="F98" s="51"/>
      <c r="G98" s="51"/>
      <c r="H98" s="51"/>
      <c r="I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Z98" s="51"/>
      <c r="AA98" s="79"/>
    </row>
    <row r="99" spans="1:27" x14ac:dyDescent="0.25">
      <c r="A99" s="51"/>
      <c r="B99" s="51"/>
      <c r="C99" s="51"/>
      <c r="D99" s="51"/>
      <c r="E99" s="51"/>
      <c r="F99" s="51"/>
      <c r="G99" s="51"/>
      <c r="H99" s="51"/>
      <c r="I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Z99" s="51"/>
      <c r="AA99" s="79"/>
    </row>
    <row r="100" spans="1:27" x14ac:dyDescent="0.25">
      <c r="A100" s="51"/>
      <c r="B100" s="51"/>
      <c r="C100" s="51"/>
      <c r="D100" s="51"/>
      <c r="E100" s="51"/>
      <c r="F100" s="51"/>
      <c r="G100" s="51"/>
      <c r="H100" s="51"/>
      <c r="I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Z100" s="51"/>
      <c r="AA100" s="79"/>
    </row>
    <row r="101" spans="1:27" x14ac:dyDescent="0.25">
      <c r="A101" s="51"/>
      <c r="B101" s="51"/>
      <c r="C101" s="51"/>
      <c r="D101" s="51"/>
      <c r="E101" s="51"/>
      <c r="F101" s="51"/>
      <c r="G101" s="51"/>
      <c r="H101" s="51"/>
      <c r="I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Z101" s="51"/>
      <c r="AA101" s="79"/>
    </row>
    <row r="102" spans="1:27" x14ac:dyDescent="0.25">
      <c r="A102" s="51"/>
      <c r="B102" s="51"/>
      <c r="C102" s="51"/>
      <c r="D102" s="51"/>
      <c r="E102" s="51"/>
      <c r="F102" s="51"/>
      <c r="G102" s="51"/>
      <c r="H102" s="51"/>
      <c r="I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Z102" s="51"/>
      <c r="AA102" s="79"/>
    </row>
    <row r="103" spans="1:27" x14ac:dyDescent="0.25">
      <c r="A103" s="51"/>
      <c r="B103" s="51"/>
      <c r="C103" s="51"/>
      <c r="D103" s="51"/>
      <c r="E103" s="51"/>
      <c r="F103" s="51"/>
      <c r="G103" s="51"/>
      <c r="H103" s="51"/>
      <c r="I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Z103" s="51"/>
      <c r="AA103" s="79"/>
    </row>
    <row r="104" spans="1:27" x14ac:dyDescent="0.25">
      <c r="A104" s="51"/>
      <c r="B104" s="51"/>
      <c r="C104" s="51"/>
      <c r="D104" s="51"/>
      <c r="E104" s="51"/>
      <c r="F104" s="51"/>
      <c r="G104" s="51"/>
      <c r="H104" s="51"/>
      <c r="I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Z104" s="51"/>
      <c r="AA104" s="79"/>
    </row>
    <row r="105" spans="1:27" x14ac:dyDescent="0.25">
      <c r="A105" s="51"/>
      <c r="B105" s="51"/>
      <c r="C105" s="51"/>
      <c r="D105" s="51"/>
      <c r="E105" s="51"/>
      <c r="F105" s="51"/>
      <c r="G105" s="51"/>
      <c r="H105" s="51"/>
      <c r="I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Z105" s="51"/>
      <c r="AA105" s="79"/>
    </row>
    <row r="106" spans="1:27" x14ac:dyDescent="0.25">
      <c r="A106" s="51"/>
      <c r="B106" s="51"/>
      <c r="C106" s="51"/>
      <c r="D106" s="51"/>
      <c r="E106" s="51"/>
      <c r="F106" s="51"/>
      <c r="G106" s="51"/>
      <c r="H106" s="51"/>
      <c r="I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Z106" s="51"/>
      <c r="AA106" s="79"/>
    </row>
    <row r="107" spans="1:27" x14ac:dyDescent="0.25">
      <c r="A107" s="51"/>
      <c r="B107" s="51"/>
      <c r="C107" s="51"/>
      <c r="D107" s="51"/>
      <c r="E107" s="51"/>
      <c r="F107" s="51"/>
      <c r="G107" s="51"/>
      <c r="H107" s="51"/>
      <c r="I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Z107" s="51"/>
      <c r="AA107" s="79"/>
    </row>
    <row r="108" spans="1:27" x14ac:dyDescent="0.25">
      <c r="A108" s="51"/>
      <c r="B108" s="51"/>
      <c r="C108" s="51"/>
      <c r="D108" s="51"/>
      <c r="E108" s="51"/>
      <c r="F108" s="51"/>
      <c r="G108" s="51"/>
      <c r="H108" s="51"/>
      <c r="I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Z108" s="51"/>
      <c r="AA108" s="79"/>
    </row>
    <row r="109" spans="1:27" x14ac:dyDescent="0.25">
      <c r="A109" s="51"/>
      <c r="B109" s="51"/>
      <c r="C109" s="51"/>
      <c r="D109" s="51"/>
      <c r="E109" s="51"/>
      <c r="F109" s="51"/>
      <c r="G109" s="51"/>
      <c r="H109" s="51"/>
      <c r="I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Z109" s="51"/>
      <c r="AA109" s="79"/>
    </row>
    <row r="110" spans="1:27" x14ac:dyDescent="0.25">
      <c r="A110" s="51"/>
      <c r="B110" s="51"/>
      <c r="C110" s="51"/>
      <c r="D110" s="51"/>
      <c r="E110" s="51"/>
      <c r="F110" s="51"/>
      <c r="G110" s="51"/>
      <c r="H110" s="51"/>
      <c r="I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Z110" s="51"/>
      <c r="AA110" s="79"/>
    </row>
    <row r="111" spans="1:27" x14ac:dyDescent="0.25">
      <c r="A111" s="51"/>
      <c r="B111" s="51"/>
      <c r="C111" s="51"/>
      <c r="D111" s="51"/>
      <c r="E111" s="51"/>
      <c r="F111" s="51"/>
      <c r="G111" s="51"/>
      <c r="H111" s="51"/>
      <c r="I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Z111" s="51"/>
      <c r="AA111" s="79"/>
    </row>
    <row r="112" spans="1:27" x14ac:dyDescent="0.25">
      <c r="A112" s="51"/>
      <c r="B112" s="51"/>
      <c r="C112" s="51"/>
      <c r="D112" s="51"/>
      <c r="E112" s="51"/>
      <c r="F112" s="51"/>
      <c r="G112" s="51"/>
      <c r="H112" s="51"/>
      <c r="I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Z112" s="51"/>
      <c r="AA112" s="79"/>
    </row>
    <row r="113" spans="1:27" x14ac:dyDescent="0.25">
      <c r="A113" s="51"/>
      <c r="B113" s="51"/>
      <c r="C113" s="51"/>
      <c r="D113" s="51"/>
      <c r="E113" s="51"/>
      <c r="F113" s="51"/>
      <c r="G113" s="51"/>
      <c r="H113" s="51"/>
      <c r="I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Z113" s="51"/>
      <c r="AA113" s="79"/>
    </row>
    <row r="114" spans="1:27" x14ac:dyDescent="0.25">
      <c r="A114" s="51"/>
      <c r="B114" s="51"/>
      <c r="C114" s="51"/>
      <c r="D114" s="51"/>
      <c r="E114" s="51"/>
      <c r="F114" s="51"/>
      <c r="G114" s="51"/>
      <c r="H114" s="51"/>
      <c r="I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Z114" s="51"/>
      <c r="AA114" s="79"/>
    </row>
    <row r="115" spans="1:27" x14ac:dyDescent="0.25">
      <c r="A115" s="51"/>
      <c r="B115" s="51"/>
      <c r="C115" s="51"/>
      <c r="D115" s="51"/>
      <c r="E115" s="51"/>
      <c r="F115" s="51"/>
      <c r="G115" s="51"/>
      <c r="H115" s="51"/>
      <c r="I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Z115" s="51"/>
      <c r="AA115" s="79"/>
    </row>
    <row r="116" spans="1:27" x14ac:dyDescent="0.25">
      <c r="A116" s="51"/>
      <c r="B116" s="51"/>
      <c r="C116" s="51"/>
      <c r="D116" s="51"/>
      <c r="E116" s="51"/>
      <c r="F116" s="51"/>
      <c r="G116" s="51"/>
      <c r="H116" s="51"/>
      <c r="I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Z116" s="51"/>
      <c r="AA116" s="79"/>
    </row>
    <row r="117" spans="1:27" x14ac:dyDescent="0.25">
      <c r="A117" s="51"/>
      <c r="B117" s="51"/>
      <c r="C117" s="51"/>
      <c r="D117" s="51"/>
      <c r="E117" s="51"/>
      <c r="F117" s="51"/>
      <c r="G117" s="51"/>
      <c r="H117" s="51"/>
      <c r="I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Z117" s="51"/>
      <c r="AA117" s="79"/>
    </row>
    <row r="118" spans="1:27" x14ac:dyDescent="0.25">
      <c r="A118" s="51"/>
      <c r="B118" s="51"/>
      <c r="C118" s="51"/>
      <c r="D118" s="51"/>
      <c r="E118" s="51"/>
      <c r="F118" s="51"/>
      <c r="G118" s="51"/>
      <c r="H118" s="51"/>
      <c r="I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Z118" s="51"/>
      <c r="AA118" s="79"/>
    </row>
    <row r="119" spans="1:27" x14ac:dyDescent="0.25">
      <c r="A119" s="51"/>
      <c r="B119" s="51"/>
      <c r="C119" s="51"/>
      <c r="D119" s="51"/>
      <c r="E119" s="51"/>
      <c r="F119" s="51"/>
      <c r="G119" s="51"/>
      <c r="H119" s="51"/>
      <c r="I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Z119" s="51"/>
      <c r="AA119" s="79"/>
    </row>
    <row r="120" spans="1:27" x14ac:dyDescent="0.25">
      <c r="A120" s="51"/>
      <c r="B120" s="51"/>
      <c r="C120" s="51"/>
      <c r="D120" s="51"/>
      <c r="E120" s="51"/>
      <c r="F120" s="51"/>
      <c r="G120" s="51"/>
      <c r="H120" s="51"/>
      <c r="I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Z120" s="51"/>
      <c r="AA120" s="79"/>
    </row>
    <row r="121" spans="1:27" x14ac:dyDescent="0.25">
      <c r="A121" s="51"/>
      <c r="B121" s="51"/>
      <c r="C121" s="51"/>
      <c r="D121" s="51"/>
      <c r="E121" s="51"/>
      <c r="F121" s="51"/>
      <c r="G121" s="51"/>
      <c r="H121" s="51"/>
      <c r="I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Z121" s="51"/>
      <c r="AA121" s="79"/>
    </row>
    <row r="122" spans="1:27" x14ac:dyDescent="0.25">
      <c r="A122" s="51"/>
      <c r="B122" s="51"/>
      <c r="C122" s="51"/>
      <c r="D122" s="51"/>
      <c r="E122" s="51"/>
      <c r="F122" s="51"/>
      <c r="G122" s="51"/>
      <c r="H122" s="51"/>
      <c r="I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Z122" s="51"/>
      <c r="AA122" s="79"/>
    </row>
    <row r="123" spans="1:27" x14ac:dyDescent="0.25">
      <c r="A123" s="51"/>
      <c r="B123" s="51"/>
      <c r="C123" s="51"/>
      <c r="D123" s="51"/>
      <c r="E123" s="51"/>
      <c r="F123" s="51"/>
      <c r="G123" s="51"/>
      <c r="H123" s="51"/>
      <c r="I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Z123" s="51"/>
      <c r="AA123" s="79"/>
    </row>
    <row r="124" spans="1:27" x14ac:dyDescent="0.25">
      <c r="A124" s="51"/>
      <c r="B124" s="51"/>
      <c r="C124" s="51"/>
      <c r="D124" s="51"/>
      <c r="E124" s="51"/>
      <c r="F124" s="51"/>
      <c r="G124" s="51"/>
      <c r="H124" s="51"/>
      <c r="I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Z124" s="51"/>
      <c r="AA124" s="79"/>
    </row>
    <row r="125" spans="1:27" x14ac:dyDescent="0.25">
      <c r="A125" s="51"/>
      <c r="B125" s="51"/>
      <c r="C125" s="51"/>
      <c r="D125" s="51"/>
      <c r="E125" s="51"/>
      <c r="F125" s="51"/>
      <c r="G125" s="51"/>
      <c r="H125" s="51"/>
      <c r="I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Z125" s="51"/>
      <c r="AA125" s="79"/>
    </row>
    <row r="126" spans="1:27" x14ac:dyDescent="0.25">
      <c r="A126" s="51"/>
      <c r="B126" s="51"/>
      <c r="C126" s="51"/>
      <c r="D126" s="51"/>
      <c r="E126" s="51"/>
      <c r="F126" s="51"/>
      <c r="G126" s="51"/>
      <c r="H126" s="51"/>
      <c r="I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Z126" s="51"/>
      <c r="AA126" s="79"/>
    </row>
    <row r="127" spans="1:27" x14ac:dyDescent="0.25">
      <c r="A127" s="51"/>
      <c r="B127" s="51"/>
      <c r="C127" s="51"/>
      <c r="D127" s="51"/>
      <c r="E127" s="51"/>
      <c r="F127" s="51"/>
      <c r="G127" s="51"/>
      <c r="H127" s="51"/>
      <c r="I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Z127" s="51"/>
      <c r="AA127" s="79"/>
    </row>
    <row r="128" spans="1:27" x14ac:dyDescent="0.25">
      <c r="A128" s="51"/>
      <c r="B128" s="51"/>
      <c r="C128" s="51"/>
      <c r="D128" s="51"/>
      <c r="E128" s="51"/>
      <c r="F128" s="51"/>
      <c r="G128" s="51"/>
      <c r="H128" s="51"/>
      <c r="I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Z128" s="51"/>
      <c r="AA128" s="79"/>
    </row>
    <row r="129" spans="1:27" x14ac:dyDescent="0.25">
      <c r="A129" s="51"/>
      <c r="B129" s="51"/>
      <c r="C129" s="51"/>
      <c r="D129" s="51"/>
      <c r="E129" s="51"/>
      <c r="F129" s="51"/>
      <c r="G129" s="51"/>
      <c r="H129" s="51"/>
      <c r="I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Z129" s="51"/>
      <c r="AA129" s="79"/>
    </row>
    <row r="130" spans="1:27" x14ac:dyDescent="0.25">
      <c r="A130" s="51"/>
      <c r="B130" s="51"/>
      <c r="C130" s="51"/>
      <c r="D130" s="51"/>
      <c r="E130" s="51"/>
      <c r="F130" s="51"/>
      <c r="G130" s="51"/>
      <c r="H130" s="51"/>
      <c r="I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Z130" s="51"/>
      <c r="AA130" s="79"/>
    </row>
    <row r="131" spans="1:27" x14ac:dyDescent="0.25">
      <c r="A131" s="51"/>
      <c r="B131" s="51"/>
      <c r="C131" s="51"/>
      <c r="D131" s="51"/>
      <c r="E131" s="51"/>
      <c r="F131" s="51"/>
      <c r="G131" s="51"/>
      <c r="H131" s="51"/>
      <c r="I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Z131" s="51"/>
      <c r="AA131" s="79"/>
    </row>
    <row r="132" spans="1:27" x14ac:dyDescent="0.25">
      <c r="A132" s="51"/>
      <c r="B132" s="51"/>
      <c r="C132" s="51"/>
      <c r="D132" s="51"/>
      <c r="E132" s="51"/>
      <c r="F132" s="51"/>
      <c r="G132" s="51"/>
      <c r="H132" s="51"/>
      <c r="I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Z132" s="51"/>
      <c r="AA132" s="79"/>
    </row>
    <row r="133" spans="1:27" x14ac:dyDescent="0.25">
      <c r="A133" s="51"/>
      <c r="B133" s="51"/>
      <c r="C133" s="51"/>
      <c r="D133" s="51"/>
      <c r="E133" s="51"/>
      <c r="F133" s="51"/>
      <c r="G133" s="51"/>
      <c r="H133" s="51"/>
      <c r="I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Z133" s="51"/>
      <c r="AA133" s="79"/>
    </row>
    <row r="134" spans="1:27" x14ac:dyDescent="0.25">
      <c r="A134" s="51"/>
      <c r="B134" s="51"/>
      <c r="C134" s="51"/>
      <c r="D134" s="51"/>
      <c r="E134" s="51"/>
      <c r="F134" s="51"/>
      <c r="G134" s="51"/>
      <c r="H134" s="51"/>
      <c r="I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Z134" s="51"/>
      <c r="AA134" s="79"/>
    </row>
    <row r="135" spans="1:27" x14ac:dyDescent="0.25">
      <c r="A135" s="51"/>
      <c r="B135" s="51"/>
      <c r="C135" s="51"/>
      <c r="D135" s="51"/>
      <c r="E135" s="51"/>
      <c r="F135" s="51"/>
      <c r="G135" s="51"/>
      <c r="H135" s="51"/>
      <c r="I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Z135" s="51"/>
      <c r="AA135" s="79"/>
    </row>
    <row r="136" spans="1:27" x14ac:dyDescent="0.25">
      <c r="A136" s="51"/>
      <c r="B136" s="51"/>
      <c r="C136" s="51"/>
      <c r="D136" s="51"/>
      <c r="E136" s="51"/>
      <c r="F136" s="51"/>
      <c r="G136" s="51"/>
      <c r="H136" s="51"/>
      <c r="I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Z136" s="51"/>
      <c r="AA136" s="79"/>
    </row>
    <row r="137" spans="1:27" x14ac:dyDescent="0.25">
      <c r="A137" s="51"/>
      <c r="B137" s="51"/>
      <c r="C137" s="51"/>
      <c r="D137" s="51"/>
      <c r="E137" s="51"/>
      <c r="F137" s="51"/>
      <c r="G137" s="51"/>
      <c r="H137" s="51"/>
      <c r="I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Z137" s="51"/>
      <c r="AA137" s="79"/>
    </row>
    <row r="138" spans="1:27" x14ac:dyDescent="0.25">
      <c r="A138" s="51"/>
      <c r="B138" s="51"/>
      <c r="C138" s="51"/>
      <c r="D138" s="51"/>
      <c r="E138" s="51"/>
      <c r="F138" s="51"/>
      <c r="G138" s="51"/>
      <c r="H138" s="51"/>
      <c r="I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Z138" s="51"/>
      <c r="AA138" s="79"/>
    </row>
    <row r="139" spans="1:27" x14ac:dyDescent="0.25">
      <c r="A139" s="51"/>
      <c r="B139" s="51"/>
      <c r="C139" s="51"/>
      <c r="D139" s="51"/>
      <c r="E139" s="51"/>
      <c r="F139" s="51"/>
      <c r="G139" s="51"/>
      <c r="H139" s="51"/>
      <c r="I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Z139" s="51"/>
      <c r="AA139" s="79"/>
    </row>
    <row r="140" spans="1:27" x14ac:dyDescent="0.25">
      <c r="A140" s="51"/>
      <c r="B140" s="51"/>
      <c r="C140" s="51"/>
      <c r="D140" s="51"/>
      <c r="E140" s="51"/>
      <c r="F140" s="51"/>
      <c r="G140" s="51"/>
      <c r="H140" s="51"/>
      <c r="I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Z140" s="51"/>
      <c r="AA140" s="79"/>
    </row>
    <row r="141" spans="1:27" x14ac:dyDescent="0.25">
      <c r="A141" s="51"/>
      <c r="B141" s="51"/>
      <c r="C141" s="51"/>
      <c r="D141" s="51"/>
      <c r="E141" s="51"/>
      <c r="F141" s="51"/>
      <c r="G141" s="51"/>
      <c r="H141" s="51"/>
      <c r="I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Z141" s="51"/>
      <c r="AA141" s="79"/>
    </row>
    <row r="142" spans="1:27" x14ac:dyDescent="0.25">
      <c r="A142" s="51"/>
      <c r="B142" s="51"/>
      <c r="C142" s="51"/>
      <c r="D142" s="51"/>
      <c r="E142" s="51"/>
      <c r="F142" s="51"/>
      <c r="G142" s="51"/>
      <c r="H142" s="51"/>
      <c r="I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Z142" s="51"/>
      <c r="AA142" s="79"/>
    </row>
    <row r="143" spans="1:27" x14ac:dyDescent="0.25">
      <c r="A143" s="51"/>
      <c r="B143" s="51"/>
      <c r="C143" s="51"/>
      <c r="D143" s="51"/>
      <c r="E143" s="51"/>
      <c r="F143" s="51"/>
      <c r="G143" s="51"/>
      <c r="H143" s="51"/>
      <c r="I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Z143" s="51"/>
      <c r="AA143" s="79"/>
    </row>
    <row r="144" spans="1:27" x14ac:dyDescent="0.25">
      <c r="A144" s="51"/>
      <c r="B144" s="51"/>
      <c r="C144" s="51"/>
      <c r="D144" s="51"/>
      <c r="E144" s="51"/>
      <c r="F144" s="51"/>
      <c r="G144" s="51"/>
      <c r="H144" s="51"/>
      <c r="I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Z144" s="51"/>
      <c r="AA144" s="79"/>
    </row>
    <row r="145" spans="1:27" x14ac:dyDescent="0.25">
      <c r="A145" s="51"/>
      <c r="B145" s="51"/>
      <c r="C145" s="51"/>
      <c r="D145" s="51"/>
      <c r="E145" s="51"/>
      <c r="F145" s="51"/>
      <c r="G145" s="51"/>
      <c r="H145" s="51"/>
      <c r="I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Z145" s="51"/>
      <c r="AA145" s="79"/>
    </row>
    <row r="146" spans="1:27" x14ac:dyDescent="0.25">
      <c r="A146" s="51"/>
      <c r="B146" s="51"/>
      <c r="C146" s="51"/>
      <c r="D146" s="51"/>
      <c r="E146" s="51"/>
      <c r="F146" s="51"/>
      <c r="G146" s="51"/>
      <c r="H146" s="51"/>
      <c r="I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Z146" s="51"/>
      <c r="AA146" s="79"/>
    </row>
    <row r="147" spans="1:27" x14ac:dyDescent="0.25">
      <c r="A147" s="51"/>
      <c r="B147" s="51"/>
      <c r="C147" s="51"/>
      <c r="D147" s="51"/>
      <c r="E147" s="51"/>
      <c r="F147" s="51"/>
      <c r="G147" s="51"/>
      <c r="H147" s="51"/>
      <c r="I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Z147" s="51"/>
      <c r="AA147" s="79"/>
    </row>
    <row r="148" spans="1:27" x14ac:dyDescent="0.25">
      <c r="A148" s="51"/>
      <c r="B148" s="51"/>
      <c r="C148" s="51"/>
      <c r="D148" s="51"/>
      <c r="E148" s="51"/>
      <c r="F148" s="51"/>
      <c r="G148" s="51"/>
      <c r="H148" s="51"/>
      <c r="I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Z148" s="51"/>
      <c r="AA148" s="79"/>
    </row>
    <row r="149" spans="1:27" x14ac:dyDescent="0.25">
      <c r="A149" s="51"/>
      <c r="B149" s="51"/>
      <c r="C149" s="51"/>
      <c r="D149" s="51"/>
      <c r="E149" s="51"/>
      <c r="F149" s="51"/>
      <c r="G149" s="51"/>
      <c r="H149" s="51"/>
      <c r="I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Z149" s="51"/>
      <c r="AA149" s="79"/>
    </row>
    <row r="150" spans="1:27" x14ac:dyDescent="0.25">
      <c r="A150" s="51"/>
      <c r="B150" s="51"/>
      <c r="C150" s="51"/>
      <c r="D150" s="51"/>
      <c r="E150" s="51"/>
      <c r="F150" s="51"/>
      <c r="G150" s="51"/>
      <c r="H150" s="51"/>
      <c r="I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Z150" s="51"/>
      <c r="AA150" s="79"/>
    </row>
    <row r="151" spans="1:27" x14ac:dyDescent="0.25">
      <c r="A151" s="51"/>
      <c r="B151" s="51"/>
      <c r="C151" s="51"/>
      <c r="D151" s="51"/>
      <c r="E151" s="51"/>
      <c r="F151" s="51"/>
      <c r="G151" s="51"/>
      <c r="H151" s="51"/>
      <c r="I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Z151" s="51"/>
      <c r="AA151" s="79"/>
    </row>
    <row r="152" spans="1:27" x14ac:dyDescent="0.25">
      <c r="A152" s="51"/>
      <c r="B152" s="51"/>
      <c r="C152" s="51"/>
      <c r="D152" s="51"/>
      <c r="E152" s="51"/>
      <c r="F152" s="51"/>
      <c r="G152" s="51"/>
      <c r="H152" s="51"/>
      <c r="I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Z152" s="51"/>
      <c r="AA152" s="79"/>
    </row>
    <row r="153" spans="1:27" x14ac:dyDescent="0.25">
      <c r="A153" s="51"/>
      <c r="B153" s="51"/>
      <c r="C153" s="51"/>
      <c r="D153" s="51"/>
      <c r="E153" s="51"/>
      <c r="F153" s="51"/>
      <c r="G153" s="51"/>
      <c r="H153" s="51"/>
      <c r="I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Z153" s="51"/>
      <c r="AA153" s="79"/>
    </row>
    <row r="154" spans="1:27" x14ac:dyDescent="0.25">
      <c r="A154" s="51"/>
      <c r="B154" s="51"/>
      <c r="C154" s="51"/>
      <c r="D154" s="51"/>
      <c r="E154" s="51"/>
      <c r="F154" s="51"/>
      <c r="G154" s="51"/>
      <c r="H154" s="51"/>
      <c r="I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Z154" s="51"/>
      <c r="AA154" s="79"/>
    </row>
    <row r="155" spans="1:27" x14ac:dyDescent="0.25">
      <c r="A155" s="51"/>
      <c r="B155" s="51"/>
      <c r="C155" s="51"/>
      <c r="D155" s="51"/>
      <c r="E155" s="51"/>
      <c r="F155" s="51"/>
      <c r="G155" s="51"/>
      <c r="H155" s="51"/>
      <c r="I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Z155" s="51"/>
      <c r="AA155" s="79"/>
    </row>
    <row r="156" spans="1:27" x14ac:dyDescent="0.25">
      <c r="A156" s="51"/>
      <c r="B156" s="51"/>
      <c r="C156" s="51"/>
      <c r="D156" s="51"/>
      <c r="E156" s="51"/>
      <c r="F156" s="51"/>
      <c r="G156" s="51"/>
      <c r="H156" s="51"/>
      <c r="I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Z156" s="51"/>
      <c r="AA156" s="79"/>
    </row>
    <row r="157" spans="1:27" x14ac:dyDescent="0.25">
      <c r="A157" s="51"/>
      <c r="B157" s="51"/>
      <c r="C157" s="51"/>
      <c r="D157" s="51"/>
      <c r="E157" s="51"/>
      <c r="F157" s="51"/>
      <c r="G157" s="51"/>
      <c r="H157" s="51"/>
      <c r="I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Z157" s="51"/>
      <c r="AA157" s="79"/>
    </row>
    <row r="158" spans="1:27" x14ac:dyDescent="0.25">
      <c r="A158" s="51"/>
      <c r="B158" s="51"/>
      <c r="C158" s="51"/>
      <c r="D158" s="51"/>
      <c r="E158" s="51"/>
      <c r="F158" s="51"/>
      <c r="G158" s="51"/>
      <c r="H158" s="51"/>
      <c r="I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Z158" s="51"/>
      <c r="AA158" s="79"/>
    </row>
    <row r="159" spans="1:27" x14ac:dyDescent="0.25">
      <c r="A159" s="51"/>
      <c r="B159" s="51"/>
      <c r="C159" s="51"/>
      <c r="D159" s="51"/>
      <c r="E159" s="51"/>
      <c r="F159" s="51"/>
      <c r="G159" s="51"/>
      <c r="H159" s="51"/>
      <c r="I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Z159" s="51"/>
      <c r="AA159" s="79"/>
    </row>
    <row r="160" spans="1:27" x14ac:dyDescent="0.25">
      <c r="A160" s="51"/>
      <c r="B160" s="51"/>
      <c r="C160" s="51"/>
      <c r="D160" s="51"/>
      <c r="E160" s="51"/>
      <c r="F160" s="51"/>
      <c r="G160" s="51"/>
      <c r="H160" s="51"/>
      <c r="I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Z160" s="51"/>
      <c r="AA160" s="79"/>
    </row>
    <row r="161" spans="1:27" x14ac:dyDescent="0.25">
      <c r="A161" s="51"/>
      <c r="B161" s="51"/>
      <c r="C161" s="51"/>
      <c r="D161" s="51"/>
      <c r="E161" s="51"/>
      <c r="F161" s="51"/>
      <c r="G161" s="51"/>
      <c r="H161" s="51"/>
      <c r="I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Z161" s="51"/>
      <c r="AA161" s="79"/>
    </row>
    <row r="162" spans="1:27" x14ac:dyDescent="0.25">
      <c r="A162" s="51"/>
      <c r="B162" s="51"/>
      <c r="C162" s="51"/>
      <c r="D162" s="51"/>
      <c r="E162" s="51"/>
      <c r="F162" s="51"/>
      <c r="G162" s="51"/>
      <c r="H162" s="51"/>
      <c r="I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Z162" s="51"/>
      <c r="AA162" s="79"/>
    </row>
    <row r="163" spans="1:27" x14ac:dyDescent="0.25">
      <c r="A163" s="51"/>
      <c r="B163" s="51"/>
      <c r="C163" s="51"/>
      <c r="D163" s="51"/>
      <c r="E163" s="51"/>
      <c r="F163" s="51"/>
      <c r="G163" s="51"/>
      <c r="H163" s="51"/>
      <c r="I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Z163" s="51"/>
      <c r="AA163" s="79"/>
    </row>
    <row r="164" spans="1:27" x14ac:dyDescent="0.25">
      <c r="A164" s="51"/>
      <c r="B164" s="51"/>
      <c r="C164" s="51"/>
      <c r="D164" s="51"/>
      <c r="E164" s="51"/>
      <c r="F164" s="51"/>
      <c r="G164" s="51"/>
      <c r="H164" s="51"/>
      <c r="I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Z164" s="51"/>
      <c r="AA164" s="79"/>
    </row>
    <row r="165" spans="1:27" x14ac:dyDescent="0.25">
      <c r="A165" s="51"/>
      <c r="B165" s="51"/>
      <c r="C165" s="51"/>
      <c r="D165" s="51"/>
      <c r="E165" s="51"/>
      <c r="F165" s="51"/>
      <c r="G165" s="51"/>
      <c r="H165" s="51"/>
      <c r="I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Z165" s="51"/>
      <c r="AA165" s="79"/>
    </row>
    <row r="166" spans="1:27" x14ac:dyDescent="0.25">
      <c r="A166" s="51"/>
      <c r="B166" s="51"/>
      <c r="C166" s="51"/>
      <c r="D166" s="51"/>
      <c r="E166" s="51"/>
      <c r="F166" s="51"/>
      <c r="G166" s="51"/>
      <c r="H166" s="51"/>
      <c r="I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Z166" s="51"/>
      <c r="AA166" s="79"/>
    </row>
    <row r="167" spans="1:27" x14ac:dyDescent="0.25">
      <c r="A167" s="51"/>
      <c r="B167" s="51"/>
      <c r="C167" s="51"/>
      <c r="D167" s="51"/>
      <c r="E167" s="51"/>
      <c r="F167" s="51"/>
      <c r="G167" s="51"/>
      <c r="H167" s="51"/>
      <c r="I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Z167" s="51"/>
      <c r="AA167" s="79"/>
    </row>
    <row r="168" spans="1:27" x14ac:dyDescent="0.25">
      <c r="A168" s="51"/>
      <c r="B168" s="51"/>
      <c r="C168" s="51"/>
      <c r="D168" s="51"/>
      <c r="E168" s="51"/>
      <c r="F168" s="51"/>
      <c r="G168" s="51"/>
      <c r="H168" s="51"/>
      <c r="I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Z168" s="51"/>
      <c r="AA168" s="79"/>
    </row>
    <row r="169" spans="1:27" x14ac:dyDescent="0.25">
      <c r="A169" s="51"/>
      <c r="B169" s="51"/>
      <c r="C169" s="51"/>
      <c r="D169" s="51"/>
      <c r="E169" s="51"/>
      <c r="F169" s="51"/>
      <c r="G169" s="51"/>
      <c r="H169" s="51"/>
      <c r="I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Z169" s="51"/>
      <c r="AA169" s="79"/>
    </row>
  </sheetData>
  <mergeCells count="50">
    <mergeCell ref="C7:Z7"/>
    <mergeCell ref="C2:Z2"/>
    <mergeCell ref="C3:Z3"/>
    <mergeCell ref="C4:Z4"/>
    <mergeCell ref="C5:Z5"/>
    <mergeCell ref="C6:Z6"/>
    <mergeCell ref="C8:Z8"/>
    <mergeCell ref="C9:C11"/>
    <mergeCell ref="D9:D11"/>
    <mergeCell ref="E9:E11"/>
    <mergeCell ref="F9:J9"/>
    <mergeCell ref="K9:O9"/>
    <mergeCell ref="Q9:U9"/>
    <mergeCell ref="V9:Y10"/>
    <mergeCell ref="Z9:Z11"/>
    <mergeCell ref="F10:G11"/>
    <mergeCell ref="C48:Z48"/>
    <mergeCell ref="H10:J10"/>
    <mergeCell ref="K10:L11"/>
    <mergeCell ref="M10:O10"/>
    <mergeCell ref="Q10:R11"/>
    <mergeCell ref="S10:U10"/>
    <mergeCell ref="F12:G12"/>
    <mergeCell ref="K12:L12"/>
    <mergeCell ref="Q12:R12"/>
    <mergeCell ref="V12:Y12"/>
    <mergeCell ref="C44:Z44"/>
    <mergeCell ref="C45:Z45"/>
    <mergeCell ref="C46:Z46"/>
    <mergeCell ref="C47:Z47"/>
    <mergeCell ref="C49:Z49"/>
    <mergeCell ref="C50:Z50"/>
    <mergeCell ref="C51:C53"/>
    <mergeCell ref="D51:D53"/>
    <mergeCell ref="E51:E53"/>
    <mergeCell ref="F51:J51"/>
    <mergeCell ref="K51:O51"/>
    <mergeCell ref="Q51:U51"/>
    <mergeCell ref="V51:Y52"/>
    <mergeCell ref="Z51:Z53"/>
    <mergeCell ref="F54:G54"/>
    <mergeCell ref="K54:L54"/>
    <mergeCell ref="Q54:R54"/>
    <mergeCell ref="V54:Y54"/>
    <mergeCell ref="F52:G53"/>
    <mergeCell ref="H52:J52"/>
    <mergeCell ref="K52:L53"/>
    <mergeCell ref="M52:O52"/>
    <mergeCell ref="Q52:R53"/>
    <mergeCell ref="S52:U52"/>
  </mergeCells>
  <pageMargins left="0.7" right="0.7" top="0.75" bottom="0.75" header="0.3" footer="0.3"/>
  <pageSetup paperSize="9" scale="45" orientation="portrait" horizontalDpi="4294967295" verticalDpi="4294967295" r:id="rId1"/>
  <rowBreaks count="1" manualBreakCount="1">
    <brk id="42" min="2" max="1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R169"/>
  <sheetViews>
    <sheetView showGridLines="0" tabSelected="1" topLeftCell="C44" zoomScale="70" zoomScaleNormal="70" zoomScaleSheetLayoutView="70" workbookViewId="0">
      <selection activeCell="R92" sqref="R92"/>
    </sheetView>
  </sheetViews>
  <sheetFormatPr defaultRowHeight="13.5" x14ac:dyDescent="0.25"/>
  <cols>
    <col min="1" max="1" width="5.28515625" style="40" hidden="1" customWidth="1"/>
    <col min="2" max="2" width="23.7109375" style="40" hidden="1" customWidth="1"/>
    <col min="3" max="3" width="11" style="40" customWidth="1"/>
    <col min="4" max="4" width="15.28515625" style="40" customWidth="1"/>
    <col min="5" max="5" width="77.85546875" style="41" customWidth="1"/>
    <col min="6" max="6" width="7.5703125" style="42" customWidth="1"/>
    <col min="7" max="7" width="9.42578125" style="40" customWidth="1"/>
    <col min="8" max="8" width="10.140625" style="40" bestFit="1" customWidth="1"/>
    <col min="9" max="9" width="11.5703125" style="40" bestFit="1" customWidth="1"/>
    <col min="10" max="10" width="11.140625" style="40" bestFit="1" customWidth="1"/>
    <col min="11" max="11" width="6.140625" style="40" customWidth="1"/>
    <col min="12" max="12" width="9.28515625" style="40" bestFit="1" customWidth="1"/>
    <col min="13" max="14" width="7.5703125" style="40" customWidth="1"/>
    <col min="15" max="15" width="11.7109375" style="40" customWidth="1"/>
    <col min="16" max="16" width="12" style="40" hidden="1" customWidth="1"/>
    <col min="17" max="17" width="6.7109375" style="40" customWidth="1"/>
    <col min="18" max="20" width="9" style="41" customWidth="1"/>
    <col min="21" max="21" width="11.28515625" style="40" customWidth="1"/>
    <col min="22" max="25" width="6.140625" style="40" customWidth="1"/>
    <col min="26" max="26" width="12" style="40" customWidth="1"/>
    <col min="27" max="27" width="3.42578125" style="43" customWidth="1"/>
    <col min="28" max="28" width="15.140625" style="43" customWidth="1"/>
    <col min="29" max="29" width="8.140625" style="43" customWidth="1"/>
    <col min="30" max="16384" width="9.140625" style="43"/>
  </cols>
  <sheetData>
    <row r="1" spans="1:44" ht="28.5" customHeight="1" x14ac:dyDescent="0.25"/>
    <row r="2" spans="1:44" s="40" customFormat="1" ht="15.75" customHeight="1" x14ac:dyDescent="0.25">
      <c r="A2" s="51"/>
      <c r="B2" s="51"/>
      <c r="C2" s="183" t="s">
        <v>81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8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</row>
    <row r="3" spans="1:44" s="40" customFormat="1" ht="15.75" customHeight="1" x14ac:dyDescent="0.25">
      <c r="A3" s="51"/>
      <c r="B3" s="51"/>
      <c r="C3" s="183" t="s">
        <v>1</v>
      </c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8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</row>
    <row r="4" spans="1:44" s="40" customFormat="1" ht="18" x14ac:dyDescent="0.25">
      <c r="A4" s="51"/>
      <c r="B4" s="51"/>
      <c r="C4" s="183" t="s">
        <v>73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</row>
    <row r="5" spans="1:44" s="40" customFormat="1" ht="18" x14ac:dyDescent="0.25">
      <c r="A5" s="51"/>
      <c r="B5" s="51"/>
      <c r="C5" s="183" t="s">
        <v>74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</row>
    <row r="6" spans="1:44" s="40" customFormat="1" ht="15.75" customHeight="1" x14ac:dyDescent="0.25">
      <c r="A6" s="51"/>
      <c r="B6" s="51"/>
      <c r="C6" s="183" t="s">
        <v>2</v>
      </c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8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</row>
    <row r="7" spans="1:44" s="40" customFormat="1" ht="19.5" customHeight="1" x14ac:dyDescent="0.25">
      <c r="A7" s="51"/>
      <c r="B7" s="51"/>
      <c r="C7" s="183" t="str">
        <f>+OWP_Revisi!D8</f>
        <v>Propinsi ……………………………………………</v>
      </c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 t="s">
        <v>82</v>
      </c>
      <c r="AA7" s="9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</row>
    <row r="8" spans="1:44" s="40" customFormat="1" ht="19.5" customHeight="1" thickBot="1" x14ac:dyDescent="0.35">
      <c r="A8" s="51"/>
      <c r="B8" s="51"/>
      <c r="C8" s="184" t="s">
        <v>82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9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</row>
    <row r="9" spans="1:44" s="40" customFormat="1" ht="16.5" thickTop="1" x14ac:dyDescent="0.25">
      <c r="A9" s="51"/>
      <c r="B9" s="51"/>
      <c r="C9" s="185" t="s">
        <v>83</v>
      </c>
      <c r="D9" s="188" t="s">
        <v>84</v>
      </c>
      <c r="E9" s="191"/>
      <c r="F9" s="194" t="s">
        <v>59</v>
      </c>
      <c r="G9" s="195"/>
      <c r="H9" s="195"/>
      <c r="I9" s="195"/>
      <c r="J9" s="196"/>
      <c r="K9" s="194" t="s">
        <v>106</v>
      </c>
      <c r="L9" s="195"/>
      <c r="M9" s="195"/>
      <c r="N9" s="195"/>
      <c r="O9" s="196"/>
      <c r="P9" s="63"/>
      <c r="Q9" s="194">
        <v>2019</v>
      </c>
      <c r="R9" s="195"/>
      <c r="S9" s="195"/>
      <c r="T9" s="195"/>
      <c r="U9" s="196"/>
      <c r="V9" s="197" t="s">
        <v>60</v>
      </c>
      <c r="W9" s="198"/>
      <c r="X9" s="198"/>
      <c r="Y9" s="199"/>
      <c r="Z9" s="201" t="s">
        <v>61</v>
      </c>
      <c r="AA9" s="9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</row>
    <row r="10" spans="1:44" s="40" customFormat="1" ht="15" customHeight="1" x14ac:dyDescent="0.25">
      <c r="C10" s="186"/>
      <c r="D10" s="189"/>
      <c r="E10" s="192"/>
      <c r="F10" s="176" t="s">
        <v>7</v>
      </c>
      <c r="G10" s="177"/>
      <c r="H10" s="180" t="s">
        <v>9</v>
      </c>
      <c r="I10" s="181"/>
      <c r="J10" s="182"/>
      <c r="K10" s="176" t="s">
        <v>7</v>
      </c>
      <c r="L10" s="177"/>
      <c r="M10" s="180" t="s">
        <v>9</v>
      </c>
      <c r="N10" s="181"/>
      <c r="O10" s="182"/>
      <c r="P10" s="64">
        <v>2017</v>
      </c>
      <c r="Q10" s="176" t="s">
        <v>7</v>
      </c>
      <c r="R10" s="177"/>
      <c r="S10" s="180" t="s">
        <v>9</v>
      </c>
      <c r="T10" s="181"/>
      <c r="U10" s="182"/>
      <c r="V10" s="178"/>
      <c r="W10" s="200"/>
      <c r="X10" s="200"/>
      <c r="Y10" s="179"/>
      <c r="Z10" s="202"/>
      <c r="AA10" s="65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</row>
    <row r="11" spans="1:44" s="40" customFormat="1" x14ac:dyDescent="0.25">
      <c r="C11" s="187"/>
      <c r="D11" s="190"/>
      <c r="E11" s="193"/>
      <c r="F11" s="178"/>
      <c r="G11" s="179"/>
      <c r="H11" s="47" t="s">
        <v>77</v>
      </c>
      <c r="I11" s="48" t="s">
        <v>78</v>
      </c>
      <c r="J11" s="15" t="s">
        <v>9</v>
      </c>
      <c r="K11" s="178"/>
      <c r="L11" s="179"/>
      <c r="M11" s="47" t="s">
        <v>77</v>
      </c>
      <c r="N11" s="48" t="s">
        <v>78</v>
      </c>
      <c r="O11" s="15" t="s">
        <v>9</v>
      </c>
      <c r="P11" s="34" t="s">
        <v>8</v>
      </c>
      <c r="Q11" s="178"/>
      <c r="R11" s="179"/>
      <c r="S11" s="47" t="s">
        <v>77</v>
      </c>
      <c r="T11" s="48" t="s">
        <v>78</v>
      </c>
      <c r="U11" s="15" t="s">
        <v>9</v>
      </c>
      <c r="V11" s="35" t="s">
        <v>62</v>
      </c>
      <c r="W11" s="36" t="s">
        <v>63</v>
      </c>
      <c r="X11" s="36" t="s">
        <v>64</v>
      </c>
      <c r="Y11" s="37" t="s">
        <v>65</v>
      </c>
      <c r="Z11" s="203"/>
      <c r="AA11" s="66"/>
      <c r="AB11" s="43"/>
      <c r="AC11" s="43"/>
      <c r="AD11" s="43"/>
      <c r="AE11" s="43"/>
    </row>
    <row r="12" spans="1:44" ht="14.25" thickBot="1" x14ac:dyDescent="0.3">
      <c r="A12" s="67"/>
      <c r="B12" s="67"/>
      <c r="C12" s="39">
        <v>1</v>
      </c>
      <c r="D12" s="49">
        <v>2</v>
      </c>
      <c r="E12" s="50"/>
      <c r="F12" s="173">
        <v>4</v>
      </c>
      <c r="G12" s="174"/>
      <c r="H12" s="39">
        <v>5</v>
      </c>
      <c r="I12" s="68">
        <v>6</v>
      </c>
      <c r="J12" s="38">
        <v>7</v>
      </c>
      <c r="K12" s="173">
        <v>8</v>
      </c>
      <c r="L12" s="174"/>
      <c r="M12" s="39">
        <v>9</v>
      </c>
      <c r="N12" s="68">
        <v>10</v>
      </c>
      <c r="O12" s="38">
        <v>11</v>
      </c>
      <c r="P12" s="39">
        <v>8</v>
      </c>
      <c r="Q12" s="173">
        <v>12</v>
      </c>
      <c r="R12" s="174"/>
      <c r="S12" s="39">
        <v>13</v>
      </c>
      <c r="T12" s="68">
        <v>14</v>
      </c>
      <c r="U12" s="38">
        <v>15</v>
      </c>
      <c r="V12" s="173">
        <v>16</v>
      </c>
      <c r="W12" s="175"/>
      <c r="X12" s="175"/>
      <c r="Y12" s="174"/>
      <c r="Z12" s="50">
        <v>17</v>
      </c>
      <c r="AA12" s="69"/>
    </row>
    <row r="13" spans="1:44" ht="14.25" thickTop="1" x14ac:dyDescent="0.25">
      <c r="A13" s="51"/>
      <c r="B13" s="51"/>
      <c r="C13" s="20" t="s">
        <v>10</v>
      </c>
      <c r="D13" s="20" t="s">
        <v>11</v>
      </c>
      <c r="E13" s="71" t="s">
        <v>12</v>
      </c>
      <c r="F13" s="72"/>
      <c r="G13" s="73"/>
      <c r="H13" s="74"/>
      <c r="I13" s="53"/>
      <c r="J13" s="54"/>
      <c r="K13" s="72"/>
      <c r="L13" s="73"/>
      <c r="M13" s="53"/>
      <c r="N13" s="53"/>
      <c r="O13" s="54"/>
      <c r="P13" s="75"/>
      <c r="Q13" s="72"/>
      <c r="R13" s="73"/>
      <c r="S13" s="53"/>
      <c r="T13" s="53"/>
      <c r="U13" s="54"/>
      <c r="V13" s="75"/>
      <c r="W13" s="76"/>
      <c r="X13" s="76"/>
      <c r="Y13" s="77"/>
      <c r="Z13" s="78"/>
      <c r="AA13" s="79"/>
    </row>
    <row r="14" spans="1:44" x14ac:dyDescent="0.25">
      <c r="A14" s="51">
        <v>0</v>
      </c>
      <c r="B14" s="51">
        <v>0</v>
      </c>
      <c r="C14" s="20" t="s">
        <v>10</v>
      </c>
      <c r="D14" s="20" t="s">
        <v>11</v>
      </c>
      <c r="E14" s="135" t="s">
        <v>71</v>
      </c>
      <c r="F14" s="72">
        <v>1</v>
      </c>
      <c r="G14" s="71" t="s">
        <v>13</v>
      </c>
      <c r="H14" s="53">
        <f>+J14*0.166666666666667</f>
        <v>5000.00000000001</v>
      </c>
      <c r="I14" s="53">
        <f>+J14*0.833333333333333</f>
        <v>24999.999999999993</v>
      </c>
      <c r="J14" s="136">
        <v>30000</v>
      </c>
      <c r="K14" s="72"/>
      <c r="L14" s="71" t="str">
        <f>+G14</f>
        <v>Laporan</v>
      </c>
      <c r="M14" s="53">
        <f>+O14*0.166666666666667</f>
        <v>0</v>
      </c>
      <c r="N14" s="53">
        <f>+O14*0.833333333333333</f>
        <v>0</v>
      </c>
      <c r="O14" s="136">
        <v>0</v>
      </c>
      <c r="P14" s="80">
        <v>20000</v>
      </c>
      <c r="Q14" s="72"/>
      <c r="R14" s="71" t="str">
        <f>+G14</f>
        <v>Laporan</v>
      </c>
      <c r="S14" s="53">
        <f>+U14*0.166666666666667</f>
        <v>0</v>
      </c>
      <c r="T14" s="53">
        <f>+U14*0.833333333333333</f>
        <v>0</v>
      </c>
      <c r="U14" s="136">
        <v>0</v>
      </c>
      <c r="V14" s="81"/>
      <c r="W14" s="53"/>
      <c r="X14" s="82"/>
      <c r="Y14" s="83"/>
      <c r="Z14" s="70"/>
      <c r="AA14" s="84"/>
    </row>
    <row r="15" spans="1:44" x14ac:dyDescent="0.25">
      <c r="A15" s="51">
        <v>0</v>
      </c>
      <c r="B15" s="51">
        <v>0</v>
      </c>
      <c r="C15" s="20" t="s">
        <v>10</v>
      </c>
      <c r="D15" s="20" t="s">
        <v>11</v>
      </c>
      <c r="E15" s="135" t="s">
        <v>15</v>
      </c>
      <c r="F15" s="72">
        <v>3</v>
      </c>
      <c r="G15" s="71" t="s">
        <v>13</v>
      </c>
      <c r="H15" s="53">
        <f>+J15*0.166666666666667</f>
        <v>25000.000000000047</v>
      </c>
      <c r="I15" s="53">
        <f>+J15*0.833333333333333</f>
        <v>124999.99999999996</v>
      </c>
      <c r="J15" s="136">
        <v>150000</v>
      </c>
      <c r="K15" s="72"/>
      <c r="L15" s="71" t="str">
        <f t="shared" ref="L15:L16" si="0">+G15</f>
        <v>Laporan</v>
      </c>
      <c r="M15" s="53">
        <f>+O15*0.166666666666667</f>
        <v>0</v>
      </c>
      <c r="N15" s="53">
        <f>+O15*0.833333333333333</f>
        <v>0</v>
      </c>
      <c r="O15" s="136">
        <v>0</v>
      </c>
      <c r="P15" s="80">
        <v>5000</v>
      </c>
      <c r="Q15" s="72"/>
      <c r="R15" s="71" t="str">
        <f>+G15</f>
        <v>Laporan</v>
      </c>
      <c r="S15" s="53">
        <f>+U15*0.166666666666667</f>
        <v>0</v>
      </c>
      <c r="T15" s="53">
        <f>+U15*0.833333333333333</f>
        <v>0</v>
      </c>
      <c r="U15" s="136">
        <v>0</v>
      </c>
      <c r="V15" s="81"/>
      <c r="W15" s="53"/>
      <c r="X15" s="82"/>
      <c r="Y15" s="83"/>
      <c r="Z15" s="70"/>
      <c r="AA15" s="84"/>
    </row>
    <row r="16" spans="1:44" x14ac:dyDescent="0.25">
      <c r="A16" s="51"/>
      <c r="B16" s="51"/>
      <c r="C16" s="20" t="s">
        <v>10</v>
      </c>
      <c r="D16" s="20" t="s">
        <v>11</v>
      </c>
      <c r="E16" s="135" t="s">
        <v>70</v>
      </c>
      <c r="F16" s="72">
        <v>11</v>
      </c>
      <c r="G16" s="71" t="s">
        <v>13</v>
      </c>
      <c r="H16" s="53">
        <f>+J16*0.166666666666667</f>
        <v>9166.6666666666843</v>
      </c>
      <c r="I16" s="53">
        <f>+J16*0.833333333333333</f>
        <v>45833.333333333314</v>
      </c>
      <c r="J16" s="136">
        <v>55000</v>
      </c>
      <c r="K16" s="72"/>
      <c r="L16" s="71" t="str">
        <f t="shared" si="0"/>
        <v>Laporan</v>
      </c>
      <c r="M16" s="53">
        <f>+O16*0.166666666666667</f>
        <v>0</v>
      </c>
      <c r="N16" s="53">
        <f>+O16*0.833333333333333</f>
        <v>0</v>
      </c>
      <c r="O16" s="136">
        <v>0</v>
      </c>
      <c r="P16" s="80"/>
      <c r="Q16" s="72"/>
      <c r="R16" s="71" t="str">
        <f>+G16</f>
        <v>Laporan</v>
      </c>
      <c r="S16" s="53">
        <f>+U16*0.166666666666667</f>
        <v>0</v>
      </c>
      <c r="T16" s="53">
        <f>+U16*0.833333333333333</f>
        <v>0</v>
      </c>
      <c r="U16" s="136">
        <v>0</v>
      </c>
      <c r="V16" s="81"/>
      <c r="W16" s="53"/>
      <c r="X16" s="82"/>
      <c r="Y16" s="83"/>
      <c r="Z16" s="70"/>
      <c r="AA16" s="84"/>
    </row>
    <row r="17" spans="1:30" x14ac:dyDescent="0.25">
      <c r="A17" s="51">
        <v>0</v>
      </c>
      <c r="B17" s="51">
        <v>0</v>
      </c>
      <c r="C17" s="20" t="s">
        <v>16</v>
      </c>
      <c r="D17" s="20" t="s">
        <v>11</v>
      </c>
      <c r="E17" s="71" t="s">
        <v>17</v>
      </c>
      <c r="F17" s="72"/>
      <c r="G17" s="71"/>
      <c r="H17" s="53"/>
      <c r="I17" s="53"/>
      <c r="J17" s="139"/>
      <c r="K17" s="72"/>
      <c r="L17" s="71"/>
      <c r="M17" s="53"/>
      <c r="N17" s="53"/>
      <c r="O17" s="139"/>
      <c r="P17" s="80"/>
      <c r="Q17" s="72"/>
      <c r="R17" s="71"/>
      <c r="S17" s="53"/>
      <c r="T17" s="53"/>
      <c r="U17" s="139"/>
      <c r="V17" s="81"/>
      <c r="W17" s="53"/>
      <c r="X17" s="82"/>
      <c r="Y17" s="83"/>
      <c r="Z17" s="70"/>
      <c r="AA17" s="84"/>
    </row>
    <row r="18" spans="1:30" x14ac:dyDescent="0.25">
      <c r="A18" s="51">
        <v>0</v>
      </c>
      <c r="B18" s="51">
        <v>0</v>
      </c>
      <c r="C18" s="20" t="s">
        <v>16</v>
      </c>
      <c r="D18" s="20" t="s">
        <v>11</v>
      </c>
      <c r="E18" s="135" t="s">
        <v>18</v>
      </c>
      <c r="F18" s="72">
        <v>1</v>
      </c>
      <c r="G18" s="71" t="s">
        <v>13</v>
      </c>
      <c r="H18" s="53">
        <f>+J18*0.166666666666667</f>
        <v>4166.6666666666752</v>
      </c>
      <c r="I18" s="53">
        <f>+J18*0.833333333333333</f>
        <v>20833.333333333325</v>
      </c>
      <c r="J18" s="136">
        <v>25000</v>
      </c>
      <c r="K18" s="72"/>
      <c r="L18" s="71" t="str">
        <f>+G18</f>
        <v>Laporan</v>
      </c>
      <c r="M18" s="53">
        <f>+O18*0.166666666666667</f>
        <v>0</v>
      </c>
      <c r="N18" s="53">
        <f>+O18*0.833333333333333</f>
        <v>0</v>
      </c>
      <c r="O18" s="136">
        <v>0</v>
      </c>
      <c r="P18" s="80">
        <v>35000</v>
      </c>
      <c r="Q18" s="72"/>
      <c r="R18" s="71" t="str">
        <f>+G18</f>
        <v>Laporan</v>
      </c>
      <c r="S18" s="53">
        <f>+U18*0.166666666666667</f>
        <v>0</v>
      </c>
      <c r="T18" s="53">
        <f>+U18*0.833333333333333</f>
        <v>0</v>
      </c>
      <c r="U18" s="136">
        <v>0</v>
      </c>
      <c r="V18" s="81"/>
      <c r="W18" s="53"/>
      <c r="X18" s="82"/>
      <c r="Y18" s="83"/>
      <c r="Z18" s="70"/>
      <c r="AA18" s="84"/>
    </row>
    <row r="19" spans="1:30" x14ac:dyDescent="0.25">
      <c r="A19" s="51">
        <v>4</v>
      </c>
      <c r="B19" s="51" t="s">
        <v>69</v>
      </c>
      <c r="C19" s="20" t="s">
        <v>16</v>
      </c>
      <c r="D19" s="20" t="s">
        <v>11</v>
      </c>
      <c r="E19" s="135" t="s">
        <v>19</v>
      </c>
      <c r="F19" s="72">
        <v>1</v>
      </c>
      <c r="G19" s="71" t="s">
        <v>13</v>
      </c>
      <c r="H19" s="53">
        <f>+J19*0.166666666666667</f>
        <v>16666.666666666701</v>
      </c>
      <c r="I19" s="53">
        <f>+J19*0.833333333333333</f>
        <v>83333.333333333299</v>
      </c>
      <c r="J19" s="136">
        <v>100000</v>
      </c>
      <c r="K19" s="72"/>
      <c r="L19" s="71" t="str">
        <f>+G19</f>
        <v>Laporan</v>
      </c>
      <c r="M19" s="53">
        <f>+O19*0.166666666666667</f>
        <v>0</v>
      </c>
      <c r="N19" s="53">
        <f>+O19*0.833333333333333</f>
        <v>0</v>
      </c>
      <c r="O19" s="136">
        <v>0</v>
      </c>
      <c r="P19" s="80">
        <v>60000</v>
      </c>
      <c r="Q19" s="72"/>
      <c r="R19" s="71" t="str">
        <f t="shared" ref="R19:R22" si="1">+G19</f>
        <v>Laporan</v>
      </c>
      <c r="S19" s="53">
        <f>+U19*0.166666666666667</f>
        <v>0</v>
      </c>
      <c r="T19" s="53">
        <f>+U19*0.833333333333333</f>
        <v>0</v>
      </c>
      <c r="U19" s="136">
        <v>0</v>
      </c>
      <c r="V19" s="85"/>
      <c r="W19" s="53"/>
      <c r="X19" s="86"/>
      <c r="Y19" s="87"/>
      <c r="Z19" s="70"/>
      <c r="AA19" s="88"/>
      <c r="AD19" s="88"/>
    </row>
    <row r="20" spans="1:30" x14ac:dyDescent="0.25">
      <c r="A20" s="89"/>
      <c r="B20" s="89"/>
      <c r="C20" s="20" t="s">
        <v>16</v>
      </c>
      <c r="D20" s="20" t="s">
        <v>11</v>
      </c>
      <c r="E20" s="135" t="s">
        <v>20</v>
      </c>
      <c r="F20" s="72">
        <v>1</v>
      </c>
      <c r="G20" s="71" t="s">
        <v>13</v>
      </c>
      <c r="H20" s="53">
        <f>+J20*0.166666666666667</f>
        <v>16666.666666666701</v>
      </c>
      <c r="I20" s="53">
        <f>+J20*0.833333333333333</f>
        <v>83333.333333333299</v>
      </c>
      <c r="J20" s="136">
        <v>100000</v>
      </c>
      <c r="K20" s="72"/>
      <c r="L20" s="71" t="str">
        <f t="shared" ref="L20:L21" si="2">+G20</f>
        <v>Laporan</v>
      </c>
      <c r="M20" s="53">
        <f>+O20*0.166666666666667</f>
        <v>0</v>
      </c>
      <c r="N20" s="53">
        <f>+O20*0.833333333333333</f>
        <v>0</v>
      </c>
      <c r="O20" s="136">
        <v>0</v>
      </c>
      <c r="P20" s="80"/>
      <c r="Q20" s="72"/>
      <c r="R20" s="71" t="str">
        <f t="shared" si="1"/>
        <v>Laporan</v>
      </c>
      <c r="S20" s="53">
        <f>+U20*0.166666666666667</f>
        <v>0</v>
      </c>
      <c r="T20" s="53">
        <f>+U20*0.833333333333333</f>
        <v>0</v>
      </c>
      <c r="U20" s="136">
        <v>0</v>
      </c>
      <c r="V20" s="81"/>
      <c r="W20" s="53"/>
      <c r="X20" s="82"/>
      <c r="Y20" s="83"/>
      <c r="Z20" s="70"/>
      <c r="AA20" s="84"/>
    </row>
    <row r="21" spans="1:30" x14ac:dyDescent="0.25">
      <c r="A21" s="89"/>
      <c r="B21" s="89"/>
      <c r="C21" s="20" t="s">
        <v>16</v>
      </c>
      <c r="D21" s="20" t="s">
        <v>11</v>
      </c>
      <c r="E21" s="135" t="s">
        <v>21</v>
      </c>
      <c r="F21" s="72">
        <v>1</v>
      </c>
      <c r="G21" s="71" t="s">
        <v>13</v>
      </c>
      <c r="H21" s="53">
        <f>+J21*0.166666666666667</f>
        <v>8333.3333333333503</v>
      </c>
      <c r="I21" s="53">
        <f>+J21*0.833333333333333</f>
        <v>41666.66666666665</v>
      </c>
      <c r="J21" s="136">
        <v>50000</v>
      </c>
      <c r="K21" s="72"/>
      <c r="L21" s="71" t="str">
        <f t="shared" si="2"/>
        <v>Laporan</v>
      </c>
      <c r="M21" s="53">
        <f>+O21*0.166666666666667</f>
        <v>0</v>
      </c>
      <c r="N21" s="53">
        <f>+O21*0.833333333333333</f>
        <v>0</v>
      </c>
      <c r="O21" s="136">
        <v>0</v>
      </c>
      <c r="P21" s="80">
        <v>15000</v>
      </c>
      <c r="Q21" s="72"/>
      <c r="R21" s="71" t="str">
        <f t="shared" si="1"/>
        <v>Laporan</v>
      </c>
      <c r="S21" s="53">
        <f>+U21*0.166666666666667</f>
        <v>0</v>
      </c>
      <c r="T21" s="53">
        <f>+U21*0.833333333333333</f>
        <v>0</v>
      </c>
      <c r="U21" s="136">
        <v>0</v>
      </c>
      <c r="V21" s="81"/>
      <c r="W21" s="53"/>
      <c r="X21" s="82"/>
      <c r="Y21" s="83"/>
      <c r="Z21" s="70"/>
      <c r="AA21" s="84"/>
    </row>
    <row r="22" spans="1:30" x14ac:dyDescent="0.25">
      <c r="A22" s="89"/>
      <c r="B22" s="89"/>
      <c r="C22" s="20" t="s">
        <v>16</v>
      </c>
      <c r="D22" s="20" t="s">
        <v>11</v>
      </c>
      <c r="E22" s="135" t="s">
        <v>22</v>
      </c>
      <c r="F22" s="72">
        <v>1</v>
      </c>
      <c r="G22" s="71" t="s">
        <v>13</v>
      </c>
      <c r="H22" s="53">
        <f>+J22*0.166666666666667</f>
        <v>8333.3333333333503</v>
      </c>
      <c r="I22" s="53">
        <f>+J22*0.833333333333333</f>
        <v>41666.66666666665</v>
      </c>
      <c r="J22" s="136">
        <v>50000</v>
      </c>
      <c r="K22" s="72"/>
      <c r="L22" s="71" t="s">
        <v>103</v>
      </c>
      <c r="M22" s="53">
        <f>+O22*0.166666666666667</f>
        <v>0</v>
      </c>
      <c r="N22" s="53">
        <f>+O22*0.833333333333333</f>
        <v>0</v>
      </c>
      <c r="O22" s="136">
        <v>0</v>
      </c>
      <c r="P22" s="80"/>
      <c r="Q22" s="72"/>
      <c r="R22" s="71" t="str">
        <f t="shared" si="1"/>
        <v>Laporan</v>
      </c>
      <c r="S22" s="53">
        <f>+U22*0.166666666666667</f>
        <v>0</v>
      </c>
      <c r="T22" s="53">
        <f>+U22*0.833333333333333</f>
        <v>0</v>
      </c>
      <c r="U22" s="136">
        <v>0</v>
      </c>
      <c r="V22" s="85"/>
      <c r="W22" s="53"/>
      <c r="X22" s="86"/>
      <c r="Y22" s="87"/>
      <c r="Z22" s="70"/>
      <c r="AA22" s="88"/>
      <c r="AD22" s="88"/>
    </row>
    <row r="23" spans="1:30" x14ac:dyDescent="0.25">
      <c r="A23" s="89"/>
      <c r="B23" s="89"/>
      <c r="C23" s="20" t="s">
        <v>23</v>
      </c>
      <c r="D23" s="20" t="s">
        <v>11</v>
      </c>
      <c r="E23" s="70" t="s">
        <v>24</v>
      </c>
      <c r="F23" s="72"/>
      <c r="G23" s="71"/>
      <c r="H23" s="53"/>
      <c r="I23" s="53"/>
      <c r="J23" s="139"/>
      <c r="K23" s="72"/>
      <c r="L23" s="71"/>
      <c r="M23" s="53"/>
      <c r="N23" s="53"/>
      <c r="O23" s="139"/>
      <c r="P23" s="90"/>
      <c r="Q23" s="72"/>
      <c r="R23" s="71"/>
      <c r="S23" s="53"/>
      <c r="T23" s="53"/>
      <c r="U23" s="139"/>
      <c r="V23" s="81"/>
      <c r="W23" s="53"/>
      <c r="X23" s="82"/>
      <c r="Y23" s="83"/>
      <c r="Z23" s="91"/>
      <c r="AA23" s="84"/>
    </row>
    <row r="24" spans="1:30" x14ac:dyDescent="0.25">
      <c r="A24" s="89"/>
      <c r="B24" s="89"/>
      <c r="C24" s="20" t="s">
        <v>23</v>
      </c>
      <c r="D24" s="20" t="s">
        <v>11</v>
      </c>
      <c r="E24" s="140" t="s">
        <v>25</v>
      </c>
      <c r="F24" s="72">
        <v>3</v>
      </c>
      <c r="G24" s="71" t="s">
        <v>13</v>
      </c>
      <c r="H24" s="53">
        <f>+J24*0.166666666666667</f>
        <v>15000.000000000029</v>
      </c>
      <c r="I24" s="53">
        <f>+J24*0.833333333333333</f>
        <v>74999.999999999971</v>
      </c>
      <c r="J24" s="136">
        <v>90000</v>
      </c>
      <c r="K24" s="72"/>
      <c r="L24" s="71" t="str">
        <f>+G24</f>
        <v>Laporan</v>
      </c>
      <c r="M24" s="53">
        <f>+O24*0.166666666666667</f>
        <v>0</v>
      </c>
      <c r="N24" s="53">
        <f>+O24*0.833333333333333</f>
        <v>0</v>
      </c>
      <c r="O24" s="136">
        <v>0</v>
      </c>
      <c r="P24" s="80">
        <v>25</v>
      </c>
      <c r="Q24" s="72"/>
      <c r="R24" s="71" t="str">
        <f>+G24</f>
        <v>Laporan</v>
      </c>
      <c r="S24" s="53">
        <f>+U24*0.166666666666667</f>
        <v>0</v>
      </c>
      <c r="T24" s="53">
        <f>+U24*0.833333333333333</f>
        <v>0</v>
      </c>
      <c r="U24" s="136">
        <v>0</v>
      </c>
      <c r="V24" s="81"/>
      <c r="W24" s="53"/>
      <c r="X24" s="82"/>
      <c r="Y24" s="83"/>
      <c r="Z24" s="70"/>
      <c r="AA24" s="84"/>
    </row>
    <row r="25" spans="1:30" x14ac:dyDescent="0.25">
      <c r="A25" s="51"/>
      <c r="B25" s="51"/>
      <c r="C25" s="20" t="s">
        <v>26</v>
      </c>
      <c r="D25" s="20" t="s">
        <v>11</v>
      </c>
      <c r="E25" s="70" t="s">
        <v>27</v>
      </c>
      <c r="F25" s="72"/>
      <c r="G25" s="71"/>
      <c r="H25" s="53"/>
      <c r="I25" s="53"/>
      <c r="J25" s="139"/>
      <c r="K25" s="72"/>
      <c r="L25" s="71"/>
      <c r="M25" s="53"/>
      <c r="N25" s="53"/>
      <c r="O25" s="139"/>
      <c r="P25" s="80"/>
      <c r="Q25" s="72"/>
      <c r="R25" s="71"/>
      <c r="S25" s="53"/>
      <c r="T25" s="53"/>
      <c r="U25" s="139"/>
      <c r="V25" s="81"/>
      <c r="W25" s="53"/>
      <c r="X25" s="82"/>
      <c r="Y25" s="83"/>
      <c r="Z25" s="70"/>
      <c r="AA25" s="84"/>
    </row>
    <row r="26" spans="1:30" x14ac:dyDescent="0.25">
      <c r="A26" s="51"/>
      <c r="B26" s="51"/>
      <c r="C26" s="20" t="s">
        <v>26</v>
      </c>
      <c r="D26" s="20" t="s">
        <v>11</v>
      </c>
      <c r="E26" s="70" t="s">
        <v>28</v>
      </c>
      <c r="F26" s="72"/>
      <c r="G26" s="71"/>
      <c r="H26" s="53"/>
      <c r="I26" s="53"/>
      <c r="J26" s="139"/>
      <c r="K26" s="72"/>
      <c r="L26" s="71"/>
      <c r="M26" s="53"/>
      <c r="N26" s="53"/>
      <c r="O26" s="139"/>
      <c r="P26" s="80"/>
      <c r="Q26" s="72"/>
      <c r="R26" s="71"/>
      <c r="S26" s="53"/>
      <c r="T26" s="53"/>
      <c r="U26" s="139"/>
      <c r="V26" s="81"/>
      <c r="W26" s="53"/>
      <c r="X26" s="82"/>
      <c r="Y26" s="83"/>
      <c r="Z26" s="70"/>
      <c r="AA26" s="84"/>
    </row>
    <row r="27" spans="1:30" x14ac:dyDescent="0.25">
      <c r="A27" s="51"/>
      <c r="B27" s="51"/>
      <c r="C27" s="20" t="s">
        <v>26</v>
      </c>
      <c r="D27" s="20" t="s">
        <v>11</v>
      </c>
      <c r="E27" s="141" t="s">
        <v>29</v>
      </c>
      <c r="F27" s="72">
        <v>1</v>
      </c>
      <c r="G27" s="71" t="s">
        <v>13</v>
      </c>
      <c r="H27" s="53">
        <f>+J27*0.166666666666667</f>
        <v>102666.66666666686</v>
      </c>
      <c r="I27" s="53">
        <f>+J27*0.833333333333333</f>
        <v>513333.33333333314</v>
      </c>
      <c r="J27" s="136">
        <v>616000</v>
      </c>
      <c r="K27" s="72"/>
      <c r="L27" s="71" t="str">
        <f t="shared" ref="L27:L30" si="3">+G27</f>
        <v>Laporan</v>
      </c>
      <c r="M27" s="53">
        <f>+O27*0.166666666666667</f>
        <v>0</v>
      </c>
      <c r="N27" s="53">
        <f>+O27*0.833333333333333</f>
        <v>0</v>
      </c>
      <c r="O27" s="136">
        <v>0</v>
      </c>
      <c r="P27" s="80"/>
      <c r="Q27" s="72"/>
      <c r="R27" s="71" t="str">
        <f t="shared" ref="R27:R30" si="4">+G27</f>
        <v>Laporan</v>
      </c>
      <c r="S27" s="53">
        <f>+U27*0.166666666666667</f>
        <v>0</v>
      </c>
      <c r="T27" s="53">
        <f>+U27*0.833333333333333</f>
        <v>0</v>
      </c>
      <c r="U27" s="136">
        <v>0</v>
      </c>
      <c r="V27" s="81"/>
      <c r="W27" s="53"/>
      <c r="X27" s="82"/>
      <c r="Y27" s="83"/>
      <c r="Z27" s="70"/>
      <c r="AA27" s="84"/>
    </row>
    <row r="28" spans="1:30" x14ac:dyDescent="0.25">
      <c r="A28" s="51"/>
      <c r="B28" s="51"/>
      <c r="C28" s="20" t="s">
        <v>26</v>
      </c>
      <c r="D28" s="20" t="s">
        <v>11</v>
      </c>
      <c r="E28" s="141" t="s">
        <v>30</v>
      </c>
      <c r="F28" s="72">
        <v>1</v>
      </c>
      <c r="G28" s="71" t="s">
        <v>13</v>
      </c>
      <c r="H28" s="53">
        <f>+J28*0.166666666666667</f>
        <v>616000.00000000116</v>
      </c>
      <c r="I28" s="53">
        <f>+J28*0.833333333333333</f>
        <v>3079999.9999999991</v>
      </c>
      <c r="J28" s="136">
        <v>3696000</v>
      </c>
      <c r="K28" s="72"/>
      <c r="L28" s="71" t="str">
        <f t="shared" si="3"/>
        <v>Laporan</v>
      </c>
      <c r="M28" s="53">
        <f>+O28*0.166666666666667</f>
        <v>0</v>
      </c>
      <c r="N28" s="53">
        <f>+O28*0.833333333333333</f>
        <v>0</v>
      </c>
      <c r="O28" s="136">
        <v>0</v>
      </c>
      <c r="P28" s="80"/>
      <c r="Q28" s="72"/>
      <c r="R28" s="71" t="str">
        <f t="shared" si="4"/>
        <v>Laporan</v>
      </c>
      <c r="S28" s="53">
        <f>+U28*0.166666666666667</f>
        <v>0</v>
      </c>
      <c r="T28" s="53">
        <f>+U28*0.833333333333333</f>
        <v>0</v>
      </c>
      <c r="U28" s="136">
        <v>0</v>
      </c>
      <c r="V28" s="81"/>
      <c r="W28" s="53"/>
      <c r="X28" s="82"/>
      <c r="Y28" s="83"/>
      <c r="Z28" s="70"/>
      <c r="AA28" s="84"/>
    </row>
    <row r="29" spans="1:30" x14ac:dyDescent="0.25">
      <c r="A29" s="51"/>
      <c r="B29" s="51"/>
      <c r="C29" s="20" t="s">
        <v>26</v>
      </c>
      <c r="D29" s="20" t="s">
        <v>11</v>
      </c>
      <c r="E29" s="141" t="s">
        <v>31</v>
      </c>
      <c r="F29" s="72">
        <v>1</v>
      </c>
      <c r="G29" s="71" t="s">
        <v>13</v>
      </c>
      <c r="H29" s="53">
        <f>+J29*0.166666666666667</f>
        <v>22000.000000000044</v>
      </c>
      <c r="I29" s="53">
        <f>+J29*0.833333333333333</f>
        <v>109999.99999999996</v>
      </c>
      <c r="J29" s="136">
        <v>132000</v>
      </c>
      <c r="K29" s="72"/>
      <c r="L29" s="71" t="str">
        <f t="shared" si="3"/>
        <v>Laporan</v>
      </c>
      <c r="M29" s="53">
        <f>+O29*0.166666666666667</f>
        <v>0</v>
      </c>
      <c r="N29" s="53">
        <f>+O29*0.833333333333333</f>
        <v>0</v>
      </c>
      <c r="O29" s="136">
        <v>0</v>
      </c>
      <c r="P29" s="80">
        <v>5000</v>
      </c>
      <c r="Q29" s="72"/>
      <c r="R29" s="71" t="str">
        <f t="shared" si="4"/>
        <v>Laporan</v>
      </c>
      <c r="S29" s="53">
        <f>+U29*0.166666666666667</f>
        <v>0</v>
      </c>
      <c r="T29" s="53">
        <f>+U29*0.833333333333333</f>
        <v>0</v>
      </c>
      <c r="U29" s="136">
        <v>0</v>
      </c>
      <c r="V29" s="81"/>
      <c r="W29" s="53"/>
      <c r="X29" s="82"/>
      <c r="Y29" s="83"/>
      <c r="Z29" s="70"/>
      <c r="AA29" s="84"/>
    </row>
    <row r="30" spans="1:30" x14ac:dyDescent="0.25">
      <c r="A30" s="89"/>
      <c r="B30" s="89"/>
      <c r="C30" s="20" t="s">
        <v>26</v>
      </c>
      <c r="D30" s="20" t="s">
        <v>11</v>
      </c>
      <c r="E30" s="141" t="s">
        <v>32</v>
      </c>
      <c r="F30" s="72">
        <v>1</v>
      </c>
      <c r="G30" s="71" t="s">
        <v>13</v>
      </c>
      <c r="H30" s="53">
        <f>+J30*0.166666666666667</f>
        <v>231000.00000000044</v>
      </c>
      <c r="I30" s="53">
        <f>+J30*0.833333333333333</f>
        <v>1154999.9999999995</v>
      </c>
      <c r="J30" s="136">
        <v>1386000</v>
      </c>
      <c r="K30" s="72"/>
      <c r="L30" s="71" t="str">
        <f t="shared" si="3"/>
        <v>Laporan</v>
      </c>
      <c r="M30" s="53">
        <f>+O30*0.166666666666667</f>
        <v>0</v>
      </c>
      <c r="N30" s="53">
        <f>+O30*0.833333333333333</f>
        <v>0</v>
      </c>
      <c r="O30" s="136">
        <v>0</v>
      </c>
      <c r="P30" s="90"/>
      <c r="Q30" s="72"/>
      <c r="R30" s="71" t="str">
        <f t="shared" si="4"/>
        <v>Laporan</v>
      </c>
      <c r="S30" s="53">
        <f>+U30*0.166666666666667</f>
        <v>0</v>
      </c>
      <c r="T30" s="53">
        <f>+U30*0.833333333333333</f>
        <v>0</v>
      </c>
      <c r="U30" s="136">
        <v>0</v>
      </c>
      <c r="V30" s="81"/>
      <c r="W30" s="53"/>
      <c r="X30" s="82"/>
      <c r="Y30" s="83"/>
      <c r="Z30" s="91"/>
      <c r="AA30" s="84"/>
    </row>
    <row r="31" spans="1:30" x14ac:dyDescent="0.25">
      <c r="A31" s="89"/>
      <c r="B31" s="89"/>
      <c r="C31" s="20" t="s">
        <v>26</v>
      </c>
      <c r="D31" s="20" t="s">
        <v>11</v>
      </c>
      <c r="E31" s="70" t="s">
        <v>33</v>
      </c>
      <c r="F31" s="72"/>
      <c r="G31" s="71"/>
      <c r="H31" s="53"/>
      <c r="I31" s="53"/>
      <c r="J31" s="139"/>
      <c r="K31" s="72"/>
      <c r="L31" s="71"/>
      <c r="M31" s="53"/>
      <c r="N31" s="53"/>
      <c r="O31" s="139"/>
      <c r="P31" s="80"/>
      <c r="Q31" s="72"/>
      <c r="R31" s="71"/>
      <c r="S31" s="53"/>
      <c r="T31" s="53"/>
      <c r="U31" s="139"/>
      <c r="V31" s="81"/>
      <c r="W31" s="53"/>
      <c r="X31" s="82"/>
      <c r="Y31" s="83"/>
      <c r="Z31" s="70"/>
      <c r="AA31" s="84"/>
    </row>
    <row r="32" spans="1:30" x14ac:dyDescent="0.25">
      <c r="A32" s="51"/>
      <c r="B32" s="51"/>
      <c r="C32" s="20" t="s">
        <v>26</v>
      </c>
      <c r="D32" s="20" t="s">
        <v>11</v>
      </c>
      <c r="E32" s="141" t="s">
        <v>34</v>
      </c>
      <c r="F32" s="72">
        <v>7</v>
      </c>
      <c r="G32" s="71" t="s">
        <v>13</v>
      </c>
      <c r="H32" s="53">
        <f>+J32*0.166666666666667</f>
        <v>29166.666666666722</v>
      </c>
      <c r="I32" s="53">
        <f>+J32*0.833333333333333</f>
        <v>145833.33333333328</v>
      </c>
      <c r="J32" s="136">
        <v>175000</v>
      </c>
      <c r="K32" s="72"/>
      <c r="L32" s="71" t="str">
        <f>+G32</f>
        <v>Laporan</v>
      </c>
      <c r="M32" s="53">
        <f>+O32*0.166666666666667</f>
        <v>0</v>
      </c>
      <c r="N32" s="53">
        <f>+O32*0.833333333333333</f>
        <v>0</v>
      </c>
      <c r="O32" s="136">
        <v>0</v>
      </c>
      <c r="P32" s="80">
        <v>17.5</v>
      </c>
      <c r="Q32" s="72"/>
      <c r="R32" s="71" t="str">
        <f t="shared" ref="R32:R35" si="5">+G32</f>
        <v>Laporan</v>
      </c>
      <c r="S32" s="53">
        <f>+U32*0.166666666666667</f>
        <v>0</v>
      </c>
      <c r="T32" s="53">
        <f>+U32*0.833333333333333</f>
        <v>0</v>
      </c>
      <c r="U32" s="136">
        <v>0</v>
      </c>
      <c r="V32" s="81"/>
      <c r="W32" s="53"/>
      <c r="X32" s="82"/>
      <c r="Y32" s="83"/>
      <c r="Z32" s="70"/>
      <c r="AA32" s="84"/>
    </row>
    <row r="33" spans="1:27" x14ac:dyDescent="0.25">
      <c r="A33" s="51"/>
      <c r="B33" s="51"/>
      <c r="C33" s="20" t="s">
        <v>26</v>
      </c>
      <c r="D33" s="20" t="s">
        <v>11</v>
      </c>
      <c r="E33" s="141" t="s">
        <v>35</v>
      </c>
      <c r="F33" s="72">
        <v>8</v>
      </c>
      <c r="G33" s="71" t="s">
        <v>13</v>
      </c>
      <c r="H33" s="53">
        <f>+J33*0.166666666666667</f>
        <v>26666.666666666719</v>
      </c>
      <c r="I33" s="53">
        <f>+J33*0.833333333333333</f>
        <v>133333.33333333328</v>
      </c>
      <c r="J33" s="136">
        <v>160000</v>
      </c>
      <c r="K33" s="72"/>
      <c r="L33" s="71" t="str">
        <f>+G33</f>
        <v>Laporan</v>
      </c>
      <c r="M33" s="53">
        <f>+O33*0.166666666666667</f>
        <v>0</v>
      </c>
      <c r="N33" s="53">
        <f>+O33*0.833333333333333</f>
        <v>0</v>
      </c>
      <c r="O33" s="136">
        <v>0</v>
      </c>
      <c r="P33" s="80">
        <v>15</v>
      </c>
      <c r="Q33" s="72"/>
      <c r="R33" s="71" t="str">
        <f t="shared" si="5"/>
        <v>Laporan</v>
      </c>
      <c r="S33" s="53">
        <f>+U33*0.166666666666667</f>
        <v>0</v>
      </c>
      <c r="T33" s="53">
        <f>+U33*0.833333333333333</f>
        <v>0</v>
      </c>
      <c r="U33" s="136">
        <v>0</v>
      </c>
      <c r="V33" s="81"/>
      <c r="W33" s="53"/>
      <c r="X33" s="82"/>
      <c r="Y33" s="83"/>
      <c r="Z33" s="70"/>
      <c r="AA33" s="84"/>
    </row>
    <row r="34" spans="1:27" x14ac:dyDescent="0.25">
      <c r="A34" s="51"/>
      <c r="B34" s="51"/>
      <c r="C34" s="20" t="s">
        <v>36</v>
      </c>
      <c r="D34" s="20" t="s">
        <v>11</v>
      </c>
      <c r="E34" s="70" t="s">
        <v>37</v>
      </c>
      <c r="F34" s="72">
        <v>1</v>
      </c>
      <c r="G34" s="71" t="s">
        <v>86</v>
      </c>
      <c r="H34" s="53">
        <f>+J34*0.166666666666667</f>
        <v>126291.66666666692</v>
      </c>
      <c r="I34" s="53">
        <f>+J34*0.833333333333333</f>
        <v>631458.33333333314</v>
      </c>
      <c r="J34" s="146">
        <v>757750</v>
      </c>
      <c r="K34" s="72"/>
      <c r="L34" s="71" t="str">
        <f t="shared" ref="L34:L35" si="6">+G34</f>
        <v>Ls</v>
      </c>
      <c r="M34" s="53">
        <f>+O34*0.166666666666667</f>
        <v>0</v>
      </c>
      <c r="N34" s="53">
        <f>+O34*0.833333333333333</f>
        <v>0</v>
      </c>
      <c r="O34" s="146">
        <v>0</v>
      </c>
      <c r="P34" s="80"/>
      <c r="Q34" s="72"/>
      <c r="R34" s="71" t="str">
        <f t="shared" si="5"/>
        <v>Ls</v>
      </c>
      <c r="S34" s="53">
        <f>+U34*0.166666666666667</f>
        <v>0</v>
      </c>
      <c r="T34" s="53">
        <f>+U34*0.833333333333333</f>
        <v>0</v>
      </c>
      <c r="U34" s="146">
        <v>0</v>
      </c>
      <c r="V34" s="81"/>
      <c r="W34" s="53"/>
      <c r="X34" s="82"/>
      <c r="Y34" s="83"/>
      <c r="Z34" s="70"/>
      <c r="AA34" s="84"/>
    </row>
    <row r="35" spans="1:27" ht="14.25" thickBot="1" x14ac:dyDescent="0.3">
      <c r="A35" s="51"/>
      <c r="B35" s="51"/>
      <c r="C35" s="24" t="s">
        <v>38</v>
      </c>
      <c r="D35" s="20" t="s">
        <v>11</v>
      </c>
      <c r="E35" s="70" t="s">
        <v>72</v>
      </c>
      <c r="F35" s="94">
        <v>1</v>
      </c>
      <c r="G35" s="93" t="s">
        <v>13</v>
      </c>
      <c r="H35" s="53">
        <f>+J35*0.166666666666667</f>
        <v>77604.166666666817</v>
      </c>
      <c r="I35" s="53">
        <f>+J35*0.833333333333333</f>
        <v>388020.8333333332</v>
      </c>
      <c r="J35" s="136">
        <v>465625</v>
      </c>
      <c r="K35" s="72"/>
      <c r="L35" s="71" t="str">
        <f t="shared" si="6"/>
        <v>Laporan</v>
      </c>
      <c r="M35" s="53">
        <f>+O35*0.166666666666667</f>
        <v>0</v>
      </c>
      <c r="N35" s="53">
        <f>+O35*0.833333333333333</f>
        <v>0</v>
      </c>
      <c r="O35" s="136">
        <v>0</v>
      </c>
      <c r="P35" s="80"/>
      <c r="Q35" s="72"/>
      <c r="R35" s="71" t="str">
        <f t="shared" si="5"/>
        <v>Laporan</v>
      </c>
      <c r="S35" s="53">
        <f>+U35*0.166666666666667</f>
        <v>0</v>
      </c>
      <c r="T35" s="53">
        <f>+U35*0.833333333333333</f>
        <v>0</v>
      </c>
      <c r="U35" s="136">
        <v>0</v>
      </c>
      <c r="V35" s="81"/>
      <c r="W35" s="53"/>
      <c r="X35" s="82"/>
      <c r="Y35" s="83"/>
      <c r="Z35" s="70"/>
      <c r="AA35" s="84"/>
    </row>
    <row r="36" spans="1:27" ht="15" thickTop="1" thickBot="1" x14ac:dyDescent="0.3">
      <c r="A36" s="51"/>
      <c r="B36" s="51"/>
      <c r="C36" s="97"/>
      <c r="D36" s="98"/>
      <c r="E36" s="99"/>
      <c r="F36" s="97"/>
      <c r="G36" s="99"/>
      <c r="H36" s="131">
        <f>SUM(H13:H35)</f>
        <v>1339729.1666666693</v>
      </c>
      <c r="I36" s="131">
        <f>SUM(I13:I35)</f>
        <v>6698645.8333333302</v>
      </c>
      <c r="J36" s="131">
        <f>SUM(J13:J35)</f>
        <v>8038375</v>
      </c>
      <c r="K36" s="97"/>
      <c r="L36" s="99"/>
      <c r="M36" s="131">
        <f>SUM(M13:M35)</f>
        <v>0</v>
      </c>
      <c r="N36" s="131">
        <f>SUM(N13:N35)</f>
        <v>0</v>
      </c>
      <c r="O36" s="131">
        <f>SUM(O13:O35)</f>
        <v>0</v>
      </c>
      <c r="P36" s="132"/>
      <c r="Q36" s="97"/>
      <c r="R36" s="99"/>
      <c r="S36" s="131">
        <f>SUM(S13:S35)</f>
        <v>0</v>
      </c>
      <c r="T36" s="131">
        <f>SUM(T13:T35)</f>
        <v>0</v>
      </c>
      <c r="U36" s="99">
        <f>SUM(U13:U35)</f>
        <v>0</v>
      </c>
      <c r="V36" s="100"/>
      <c r="W36" s="101"/>
      <c r="X36" s="101"/>
      <c r="Y36" s="102"/>
      <c r="Z36" s="147"/>
      <c r="AA36" s="84"/>
    </row>
    <row r="37" spans="1:27" ht="14.25" thickTop="1" x14ac:dyDescent="0.25">
      <c r="A37" s="51"/>
      <c r="B37" s="51"/>
      <c r="C37" s="79"/>
      <c r="D37" s="79"/>
      <c r="E37" s="79"/>
      <c r="F37" s="79"/>
      <c r="G37" s="79"/>
      <c r="H37" s="79"/>
      <c r="I37" s="79"/>
      <c r="J37" s="103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84"/>
      <c r="W37" s="84"/>
      <c r="X37" s="84"/>
      <c r="Y37" s="84"/>
      <c r="Z37" s="79"/>
      <c r="AA37" s="84"/>
    </row>
    <row r="38" spans="1:27" x14ac:dyDescent="0.25">
      <c r="A38" s="51"/>
      <c r="B38" s="51"/>
      <c r="C38" s="79"/>
      <c r="D38" s="79"/>
      <c r="E38" s="79" t="s">
        <v>102</v>
      </c>
      <c r="F38" s="79"/>
      <c r="G38" s="79"/>
      <c r="H38" s="79"/>
      <c r="I38" s="79"/>
      <c r="J38" s="103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84"/>
      <c r="W38" s="84"/>
      <c r="X38" s="84"/>
      <c r="Y38" s="84"/>
      <c r="Z38" s="79"/>
      <c r="AA38" s="84"/>
    </row>
    <row r="39" spans="1:27" x14ac:dyDescent="0.25">
      <c r="A39" s="51"/>
      <c r="B39" s="51"/>
      <c r="C39" s="79"/>
      <c r="D39" s="79"/>
      <c r="E39" s="79"/>
      <c r="F39" s="79"/>
      <c r="G39" s="79"/>
      <c r="H39" s="79"/>
      <c r="I39" s="79"/>
      <c r="J39" s="103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84"/>
      <c r="W39" s="84"/>
      <c r="X39" s="84"/>
      <c r="Y39" s="84"/>
      <c r="Z39" s="79"/>
      <c r="AA39" s="84"/>
    </row>
    <row r="40" spans="1:27" x14ac:dyDescent="0.25">
      <c r="A40" s="51"/>
      <c r="B40" s="51"/>
      <c r="C40" s="79"/>
      <c r="D40" s="79"/>
      <c r="E40" s="79"/>
      <c r="F40" s="79"/>
      <c r="G40" s="79"/>
      <c r="H40" s="79"/>
      <c r="I40" s="79"/>
      <c r="J40" s="103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84"/>
      <c r="W40" s="84"/>
      <c r="X40" s="84"/>
      <c r="Y40" s="84"/>
      <c r="Z40" s="79"/>
      <c r="AA40" s="84"/>
    </row>
    <row r="41" spans="1:27" x14ac:dyDescent="0.25">
      <c r="A41" s="51"/>
      <c r="B41" s="51"/>
      <c r="C41" s="79"/>
      <c r="D41" s="79"/>
      <c r="E41" s="79"/>
      <c r="F41" s="79"/>
      <c r="G41" s="79"/>
      <c r="H41" s="79"/>
      <c r="I41" s="79"/>
      <c r="J41" s="103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84"/>
      <c r="W41" s="84"/>
      <c r="X41" s="84"/>
      <c r="Y41" s="84"/>
      <c r="Z41" s="79"/>
      <c r="AA41" s="84"/>
    </row>
    <row r="42" spans="1:27" x14ac:dyDescent="0.25">
      <c r="A42" s="51"/>
      <c r="B42" s="51"/>
      <c r="C42" s="51"/>
      <c r="D42" s="51"/>
      <c r="E42" s="51"/>
      <c r="F42" s="51"/>
      <c r="G42" s="79"/>
      <c r="H42" s="79"/>
      <c r="I42" s="79"/>
      <c r="J42" s="103"/>
      <c r="K42" s="79"/>
      <c r="L42" s="79"/>
      <c r="M42" s="51"/>
      <c r="N42" s="51"/>
      <c r="O42" s="51"/>
      <c r="P42" s="51"/>
      <c r="Q42" s="51"/>
      <c r="R42" s="51"/>
      <c r="S42" s="51"/>
      <c r="T42" s="51"/>
      <c r="U42" s="51"/>
      <c r="V42" s="104"/>
      <c r="W42" s="104"/>
      <c r="X42" s="104"/>
      <c r="Y42" s="104"/>
      <c r="Z42" s="51"/>
      <c r="AA42" s="84"/>
    </row>
    <row r="43" spans="1:27" x14ac:dyDescent="0.25">
      <c r="A43" s="51"/>
      <c r="B43" s="51"/>
      <c r="C43" s="51"/>
      <c r="D43" s="51"/>
      <c r="E43" s="51"/>
      <c r="F43" s="51"/>
      <c r="G43" s="79"/>
      <c r="H43" s="79"/>
      <c r="I43" s="79"/>
      <c r="J43" s="103"/>
      <c r="K43" s="79"/>
      <c r="L43" s="79"/>
      <c r="M43" s="51"/>
      <c r="N43" s="51"/>
      <c r="O43" s="51"/>
      <c r="P43" s="51"/>
      <c r="Q43" s="51"/>
      <c r="R43" s="51"/>
      <c r="S43" s="51"/>
      <c r="T43" s="51"/>
      <c r="U43" s="51"/>
      <c r="V43" s="104"/>
      <c r="W43" s="104"/>
      <c r="X43" s="104"/>
      <c r="Y43" s="104"/>
      <c r="Z43" s="51"/>
      <c r="AA43" s="84"/>
    </row>
    <row r="44" spans="1:27" ht="15.75" customHeight="1" x14ac:dyDescent="0.25">
      <c r="A44" s="51"/>
      <c r="B44" s="51"/>
      <c r="C44" s="183" t="s">
        <v>81</v>
      </c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8"/>
    </row>
    <row r="45" spans="1:27" ht="15.75" customHeight="1" x14ac:dyDescent="0.25">
      <c r="A45" s="51"/>
      <c r="B45" s="51"/>
      <c r="C45" s="183" t="s">
        <v>1</v>
      </c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8"/>
    </row>
    <row r="46" spans="1:27" s="40" customFormat="1" ht="15.75" x14ac:dyDescent="0.25">
      <c r="A46" s="51"/>
      <c r="B46" s="51"/>
      <c r="C46" s="204" t="s">
        <v>73</v>
      </c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</row>
    <row r="47" spans="1:27" s="40" customFormat="1" ht="15.75" x14ac:dyDescent="0.25">
      <c r="A47" s="51"/>
      <c r="B47" s="51"/>
      <c r="C47" s="204" t="s">
        <v>74</v>
      </c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</row>
    <row r="48" spans="1:27" ht="15.75" customHeight="1" x14ac:dyDescent="0.25">
      <c r="A48" s="51"/>
      <c r="B48" s="51"/>
      <c r="C48" s="183" t="s">
        <v>66</v>
      </c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8"/>
    </row>
    <row r="49" spans="1:44" ht="18" x14ac:dyDescent="0.25">
      <c r="A49" s="51"/>
      <c r="B49" s="51"/>
      <c r="C49" s="183" t="str">
        <f>+C7</f>
        <v>Propinsi ……………………………………………</v>
      </c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 t="s">
        <v>82</v>
      </c>
      <c r="AA49" s="105"/>
    </row>
    <row r="50" spans="1:44" s="40" customFormat="1" ht="19.5" customHeight="1" thickBot="1" x14ac:dyDescent="0.35">
      <c r="A50" s="51"/>
      <c r="B50" s="51"/>
      <c r="C50" s="184" t="s">
        <v>82</v>
      </c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9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</row>
    <row r="51" spans="1:44" ht="16.5" thickTop="1" x14ac:dyDescent="0.25">
      <c r="A51" s="51"/>
      <c r="B51" s="51"/>
      <c r="C51" s="185" t="s">
        <v>83</v>
      </c>
      <c r="D51" s="188" t="s">
        <v>84</v>
      </c>
      <c r="E51" s="191"/>
      <c r="F51" s="194" t="s">
        <v>59</v>
      </c>
      <c r="G51" s="195"/>
      <c r="H51" s="195"/>
      <c r="I51" s="195"/>
      <c r="J51" s="196"/>
      <c r="K51" s="194" t="s">
        <v>106</v>
      </c>
      <c r="L51" s="195"/>
      <c r="M51" s="195"/>
      <c r="N51" s="195"/>
      <c r="O51" s="196"/>
      <c r="P51" s="63"/>
      <c r="Q51" s="194">
        <v>2019</v>
      </c>
      <c r="R51" s="195"/>
      <c r="S51" s="195"/>
      <c r="T51" s="195"/>
      <c r="U51" s="196"/>
      <c r="V51" s="197" t="s">
        <v>60</v>
      </c>
      <c r="W51" s="198"/>
      <c r="X51" s="198"/>
      <c r="Y51" s="199"/>
      <c r="Z51" s="201" t="s">
        <v>61</v>
      </c>
      <c r="AA51" s="105"/>
    </row>
    <row r="52" spans="1:44" ht="15" customHeight="1" x14ac:dyDescent="0.25">
      <c r="C52" s="186"/>
      <c r="D52" s="189"/>
      <c r="E52" s="192"/>
      <c r="F52" s="176" t="s">
        <v>7</v>
      </c>
      <c r="G52" s="177"/>
      <c r="H52" s="180" t="s">
        <v>9</v>
      </c>
      <c r="I52" s="181"/>
      <c r="J52" s="182"/>
      <c r="K52" s="176" t="s">
        <v>7</v>
      </c>
      <c r="L52" s="177"/>
      <c r="M52" s="180" t="s">
        <v>9</v>
      </c>
      <c r="N52" s="181"/>
      <c r="O52" s="182"/>
      <c r="P52" s="64">
        <v>2017</v>
      </c>
      <c r="Q52" s="176" t="s">
        <v>7</v>
      </c>
      <c r="R52" s="177"/>
      <c r="S52" s="180" t="s">
        <v>9</v>
      </c>
      <c r="T52" s="181"/>
      <c r="U52" s="182"/>
      <c r="V52" s="178"/>
      <c r="W52" s="200"/>
      <c r="X52" s="200"/>
      <c r="Y52" s="179"/>
      <c r="Z52" s="202"/>
      <c r="AA52" s="106"/>
    </row>
    <row r="53" spans="1:44" x14ac:dyDescent="0.25">
      <c r="C53" s="187"/>
      <c r="D53" s="190"/>
      <c r="E53" s="193"/>
      <c r="F53" s="178"/>
      <c r="G53" s="179"/>
      <c r="H53" s="47" t="s">
        <v>77</v>
      </c>
      <c r="I53" s="48" t="s">
        <v>78</v>
      </c>
      <c r="J53" s="15" t="s">
        <v>9</v>
      </c>
      <c r="K53" s="178"/>
      <c r="L53" s="179"/>
      <c r="M53" s="47" t="s">
        <v>77</v>
      </c>
      <c r="N53" s="48" t="s">
        <v>78</v>
      </c>
      <c r="O53" s="15" t="s">
        <v>9</v>
      </c>
      <c r="P53" s="34" t="s">
        <v>8</v>
      </c>
      <c r="Q53" s="178"/>
      <c r="R53" s="179"/>
      <c r="S53" s="47" t="s">
        <v>77</v>
      </c>
      <c r="T53" s="48" t="s">
        <v>78</v>
      </c>
      <c r="U53" s="15" t="s">
        <v>9</v>
      </c>
      <c r="V53" s="35" t="s">
        <v>62</v>
      </c>
      <c r="W53" s="36" t="s">
        <v>63</v>
      </c>
      <c r="X53" s="36" t="s">
        <v>64</v>
      </c>
      <c r="Y53" s="37" t="s">
        <v>65</v>
      </c>
      <c r="Z53" s="203"/>
      <c r="AA53" s="106"/>
    </row>
    <row r="54" spans="1:44" ht="14.25" thickBot="1" x14ac:dyDescent="0.3">
      <c r="C54" s="39">
        <v>1</v>
      </c>
      <c r="D54" s="49">
        <v>2</v>
      </c>
      <c r="E54" s="50"/>
      <c r="F54" s="173">
        <v>4</v>
      </c>
      <c r="G54" s="174"/>
      <c r="H54" s="39">
        <v>5</v>
      </c>
      <c r="I54" s="68">
        <v>6</v>
      </c>
      <c r="J54" s="38">
        <v>7</v>
      </c>
      <c r="K54" s="173">
        <v>8</v>
      </c>
      <c r="L54" s="174"/>
      <c r="M54" s="39">
        <v>9</v>
      </c>
      <c r="N54" s="68">
        <v>10</v>
      </c>
      <c r="O54" s="38">
        <v>11</v>
      </c>
      <c r="P54" s="39">
        <v>8</v>
      </c>
      <c r="Q54" s="173">
        <v>12</v>
      </c>
      <c r="R54" s="174"/>
      <c r="S54" s="39">
        <v>13</v>
      </c>
      <c r="T54" s="68">
        <v>14</v>
      </c>
      <c r="U54" s="38">
        <v>15</v>
      </c>
      <c r="V54" s="173">
        <v>16</v>
      </c>
      <c r="W54" s="175"/>
      <c r="X54" s="175"/>
      <c r="Y54" s="174"/>
      <c r="Z54" s="50">
        <v>17</v>
      </c>
      <c r="AA54" s="106"/>
    </row>
    <row r="55" spans="1:44" ht="14.25" thickTop="1" x14ac:dyDescent="0.25">
      <c r="A55" s="51"/>
      <c r="B55" s="51"/>
      <c r="C55" s="107"/>
      <c r="D55" s="108"/>
      <c r="E55" s="59"/>
      <c r="F55" s="109"/>
      <c r="G55" s="110"/>
      <c r="H55" s="111"/>
      <c r="I55" s="62"/>
      <c r="J55" s="112"/>
      <c r="K55" s="109"/>
      <c r="L55" s="110"/>
      <c r="M55" s="111"/>
      <c r="N55" s="62"/>
      <c r="O55" s="112"/>
      <c r="P55" s="107"/>
      <c r="Q55" s="109"/>
      <c r="R55" s="110"/>
      <c r="S55" s="111"/>
      <c r="T55" s="62"/>
      <c r="U55" s="112"/>
      <c r="V55" s="113"/>
      <c r="W55" s="114"/>
      <c r="X55" s="114"/>
      <c r="Y55" s="115"/>
      <c r="Z55" s="116"/>
      <c r="AA55" s="106"/>
    </row>
    <row r="56" spans="1:44" x14ac:dyDescent="0.25">
      <c r="A56" s="51">
        <v>8</v>
      </c>
      <c r="B56" s="51" t="s">
        <v>68</v>
      </c>
      <c r="C56" s="80" t="s">
        <v>10</v>
      </c>
      <c r="D56" s="148" t="s">
        <v>39</v>
      </c>
      <c r="E56" s="142" t="s">
        <v>12</v>
      </c>
      <c r="F56" s="72"/>
      <c r="G56" s="71"/>
      <c r="H56" s="74"/>
      <c r="I56" s="53"/>
      <c r="J56" s="54"/>
      <c r="K56" s="60"/>
      <c r="L56" s="61"/>
      <c r="M56" s="74"/>
      <c r="N56" s="53"/>
      <c r="O56" s="117"/>
      <c r="P56" s="111"/>
      <c r="Q56" s="60"/>
      <c r="R56" s="61"/>
      <c r="S56" s="74"/>
      <c r="T56" s="53"/>
      <c r="U56" s="117"/>
      <c r="V56" s="118"/>
      <c r="W56" s="119"/>
      <c r="X56" s="119"/>
      <c r="Y56" s="120"/>
      <c r="Z56" s="58"/>
      <c r="AA56" s="106"/>
    </row>
    <row r="57" spans="1:44" x14ac:dyDescent="0.25">
      <c r="A57" s="51">
        <v>8</v>
      </c>
      <c r="B57" s="51" t="s">
        <v>68</v>
      </c>
      <c r="C57" s="80" t="s">
        <v>10</v>
      </c>
      <c r="D57" s="148" t="s">
        <v>39</v>
      </c>
      <c r="E57" s="141" t="s">
        <v>40</v>
      </c>
      <c r="F57" s="72">
        <v>1</v>
      </c>
      <c r="G57" s="71" t="s">
        <v>13</v>
      </c>
      <c r="H57" s="74">
        <f>+J57*0.166666666666667</f>
        <v>11666.66666666669</v>
      </c>
      <c r="I57" s="53">
        <f>+J57*0.833333333333333</f>
        <v>58333.333333333314</v>
      </c>
      <c r="J57" s="136">
        <v>70000</v>
      </c>
      <c r="K57" s="60"/>
      <c r="L57" s="61" t="str">
        <f>+G57</f>
        <v>Laporan</v>
      </c>
      <c r="M57" s="74">
        <f>+O57*0.166666666666667</f>
        <v>0</v>
      </c>
      <c r="N57" s="53">
        <f>+O57*0.833333333333333</f>
        <v>0</v>
      </c>
      <c r="O57" s="117">
        <v>0</v>
      </c>
      <c r="P57" s="111">
        <v>10000</v>
      </c>
      <c r="Q57" s="60"/>
      <c r="R57" s="61" t="str">
        <f>+G57</f>
        <v>Laporan</v>
      </c>
      <c r="S57" s="74">
        <f>+U57*0.166666666666667</f>
        <v>0</v>
      </c>
      <c r="T57" s="53">
        <f>+U57*0.833333333333333</f>
        <v>0</v>
      </c>
      <c r="U57" s="117">
        <v>0</v>
      </c>
      <c r="V57" s="118"/>
      <c r="W57" s="119"/>
      <c r="X57" s="119"/>
      <c r="Y57" s="120"/>
      <c r="Z57" s="58"/>
      <c r="AA57" s="106"/>
    </row>
    <row r="58" spans="1:44" x14ac:dyDescent="0.25">
      <c r="A58" s="51"/>
      <c r="B58" s="51"/>
      <c r="C58" s="80" t="s">
        <v>10</v>
      </c>
      <c r="D58" s="148" t="s">
        <v>39</v>
      </c>
      <c r="E58" s="141" t="s">
        <v>41</v>
      </c>
      <c r="F58" s="72">
        <v>4</v>
      </c>
      <c r="G58" s="71" t="s">
        <v>13</v>
      </c>
      <c r="H58" s="74">
        <f>+J58*0.166666666666667</f>
        <v>6666.6666666666797</v>
      </c>
      <c r="I58" s="53">
        <f>+J58*0.833333333333333</f>
        <v>33333.333333333321</v>
      </c>
      <c r="J58" s="136">
        <v>40000</v>
      </c>
      <c r="K58" s="60"/>
      <c r="L58" s="61" t="str">
        <f t="shared" ref="L58:L73" si="7">+G58</f>
        <v>Laporan</v>
      </c>
      <c r="M58" s="74">
        <f t="shared" ref="M58:M73" si="8">+O58*0.166666666666667</f>
        <v>0</v>
      </c>
      <c r="N58" s="53">
        <f t="shared" ref="N58:N73" si="9">+O58*0.833333333333333</f>
        <v>0</v>
      </c>
      <c r="O58" s="117">
        <v>0</v>
      </c>
      <c r="P58" s="111">
        <v>10001</v>
      </c>
      <c r="Q58" s="60"/>
      <c r="R58" s="61" t="str">
        <f t="shared" ref="R58:R73" si="10">+G58</f>
        <v>Laporan</v>
      </c>
      <c r="S58" s="74">
        <f t="shared" ref="S58:S73" si="11">+U58*0.166666666666667</f>
        <v>0</v>
      </c>
      <c r="T58" s="53">
        <f t="shared" ref="T58:T73" si="12">+U58*0.833333333333333</f>
        <v>0</v>
      </c>
      <c r="U58" s="117">
        <v>0</v>
      </c>
      <c r="V58" s="118"/>
      <c r="W58" s="119"/>
      <c r="X58" s="119"/>
      <c r="Y58" s="120"/>
      <c r="Z58" s="58"/>
      <c r="AA58" s="106"/>
    </row>
    <row r="59" spans="1:44" x14ac:dyDescent="0.25">
      <c r="A59" s="51"/>
      <c r="B59" s="51"/>
      <c r="C59" s="80" t="s">
        <v>16</v>
      </c>
      <c r="D59" s="148" t="s">
        <v>39</v>
      </c>
      <c r="E59" s="70" t="s">
        <v>42</v>
      </c>
      <c r="F59" s="72"/>
      <c r="G59" s="71"/>
      <c r="H59" s="74"/>
      <c r="I59" s="53"/>
      <c r="J59" s="139"/>
      <c r="K59" s="60"/>
      <c r="L59" s="61"/>
      <c r="M59" s="74"/>
      <c r="N59" s="53"/>
      <c r="O59" s="117"/>
      <c r="P59" s="111"/>
      <c r="Q59" s="60"/>
      <c r="R59" s="61"/>
      <c r="S59" s="74"/>
      <c r="T59" s="53"/>
      <c r="U59" s="117"/>
      <c r="V59" s="118"/>
      <c r="W59" s="119"/>
      <c r="X59" s="119"/>
      <c r="Y59" s="120"/>
      <c r="Z59" s="58"/>
      <c r="AA59" s="106"/>
    </row>
    <row r="60" spans="1:44" x14ac:dyDescent="0.25">
      <c r="A60" s="51">
        <v>0</v>
      </c>
      <c r="B60" s="51">
        <v>0</v>
      </c>
      <c r="C60" s="80" t="s">
        <v>16</v>
      </c>
      <c r="D60" s="148" t="s">
        <v>39</v>
      </c>
      <c r="E60" s="143" t="s">
        <v>43</v>
      </c>
      <c r="F60" s="72">
        <v>1</v>
      </c>
      <c r="G60" s="71" t="s">
        <v>13</v>
      </c>
      <c r="H60" s="74">
        <f>+J60*0.166666666666667</f>
        <v>16666.666666666701</v>
      </c>
      <c r="I60" s="53">
        <f>+J60*0.833333333333333</f>
        <v>83333.333333333299</v>
      </c>
      <c r="J60" s="136">
        <v>100000</v>
      </c>
      <c r="K60" s="60"/>
      <c r="L60" s="61" t="str">
        <f t="shared" si="7"/>
        <v>Laporan</v>
      </c>
      <c r="M60" s="74">
        <f t="shared" si="8"/>
        <v>0</v>
      </c>
      <c r="N60" s="53">
        <f t="shared" si="9"/>
        <v>0</v>
      </c>
      <c r="O60" s="117">
        <v>0</v>
      </c>
      <c r="P60" s="111">
        <v>10003</v>
      </c>
      <c r="Q60" s="60"/>
      <c r="R60" s="61" t="str">
        <f t="shared" si="10"/>
        <v>Laporan</v>
      </c>
      <c r="S60" s="74">
        <f t="shared" si="11"/>
        <v>0</v>
      </c>
      <c r="T60" s="53">
        <f t="shared" si="12"/>
        <v>0</v>
      </c>
      <c r="U60" s="117">
        <v>0</v>
      </c>
      <c r="V60" s="118"/>
      <c r="W60" s="119"/>
      <c r="X60" s="119"/>
      <c r="Y60" s="120"/>
      <c r="Z60" s="58"/>
      <c r="AA60" s="106"/>
    </row>
    <row r="61" spans="1:44" x14ac:dyDescent="0.25">
      <c r="A61" s="51">
        <v>6</v>
      </c>
      <c r="B61" s="51" t="s">
        <v>67</v>
      </c>
      <c r="C61" s="80" t="s">
        <v>16</v>
      </c>
      <c r="D61" s="148" t="s">
        <v>39</v>
      </c>
      <c r="E61" s="143" t="s">
        <v>44</v>
      </c>
      <c r="F61" s="72">
        <v>1</v>
      </c>
      <c r="G61" s="71" t="s">
        <v>13</v>
      </c>
      <c r="H61" s="74">
        <f>+J61*0.166666666666667</f>
        <v>8333.3333333333503</v>
      </c>
      <c r="I61" s="53">
        <f>+J61*0.833333333333333</f>
        <v>41666.66666666665</v>
      </c>
      <c r="J61" s="136">
        <v>50000</v>
      </c>
      <c r="K61" s="60"/>
      <c r="L61" s="61" t="str">
        <f t="shared" si="7"/>
        <v>Laporan</v>
      </c>
      <c r="M61" s="74">
        <f t="shared" si="8"/>
        <v>0</v>
      </c>
      <c r="N61" s="53">
        <f t="shared" si="9"/>
        <v>0</v>
      </c>
      <c r="O61" s="117">
        <v>0</v>
      </c>
      <c r="P61" s="111">
        <v>10004</v>
      </c>
      <c r="Q61" s="60"/>
      <c r="R61" s="61" t="str">
        <f t="shared" si="10"/>
        <v>Laporan</v>
      </c>
      <c r="S61" s="74">
        <f t="shared" si="11"/>
        <v>0</v>
      </c>
      <c r="T61" s="53">
        <f t="shared" si="12"/>
        <v>0</v>
      </c>
      <c r="U61" s="117">
        <v>0</v>
      </c>
      <c r="V61" s="118"/>
      <c r="W61" s="119"/>
      <c r="X61" s="119"/>
      <c r="Y61" s="120"/>
      <c r="Z61" s="58"/>
      <c r="AA61" s="106"/>
    </row>
    <row r="62" spans="1:44" x14ac:dyDescent="0.25">
      <c r="A62" s="51">
        <v>4</v>
      </c>
      <c r="B62" s="51" t="s">
        <v>69</v>
      </c>
      <c r="C62" s="80" t="s">
        <v>16</v>
      </c>
      <c r="D62" s="148" t="s">
        <v>39</v>
      </c>
      <c r="E62" s="143" t="s">
        <v>45</v>
      </c>
      <c r="F62" s="72">
        <v>2</v>
      </c>
      <c r="G62" s="71" t="s">
        <v>13</v>
      </c>
      <c r="H62" s="74">
        <f>+J62*0.166666666666667</f>
        <v>3333.3333333333399</v>
      </c>
      <c r="I62" s="53">
        <f>+J62*0.833333333333333</f>
        <v>16666.666666666661</v>
      </c>
      <c r="J62" s="136">
        <v>20000</v>
      </c>
      <c r="K62" s="60"/>
      <c r="L62" s="61" t="str">
        <f t="shared" si="7"/>
        <v>Laporan</v>
      </c>
      <c r="M62" s="74">
        <f t="shared" si="8"/>
        <v>0</v>
      </c>
      <c r="N62" s="53">
        <f t="shared" si="9"/>
        <v>0</v>
      </c>
      <c r="O62" s="117">
        <v>0</v>
      </c>
      <c r="P62" s="111">
        <v>10005</v>
      </c>
      <c r="Q62" s="60"/>
      <c r="R62" s="61" t="str">
        <f t="shared" si="10"/>
        <v>Laporan</v>
      </c>
      <c r="S62" s="74">
        <f t="shared" si="11"/>
        <v>0</v>
      </c>
      <c r="T62" s="53">
        <f t="shared" si="12"/>
        <v>0</v>
      </c>
      <c r="U62" s="117">
        <v>0</v>
      </c>
      <c r="V62" s="118"/>
      <c r="W62" s="119"/>
      <c r="X62" s="119"/>
      <c r="Y62" s="120"/>
      <c r="Z62" s="58"/>
      <c r="AA62" s="84"/>
    </row>
    <row r="63" spans="1:44" x14ac:dyDescent="0.25">
      <c r="A63" s="51">
        <v>0</v>
      </c>
      <c r="B63" s="51">
        <v>0</v>
      </c>
      <c r="C63" s="80" t="s">
        <v>16</v>
      </c>
      <c r="D63" s="148" t="s">
        <v>39</v>
      </c>
      <c r="E63" s="143" t="s">
        <v>46</v>
      </c>
      <c r="F63" s="72">
        <v>1</v>
      </c>
      <c r="G63" s="71" t="s">
        <v>13</v>
      </c>
      <c r="H63" s="74">
        <f>+J63*0.166666666666667</f>
        <v>16666.666666666701</v>
      </c>
      <c r="I63" s="53">
        <f>+J63*0.833333333333333</f>
        <v>83333.333333333299</v>
      </c>
      <c r="J63" s="136">
        <v>100000</v>
      </c>
      <c r="K63" s="60"/>
      <c r="L63" s="61" t="str">
        <f t="shared" si="7"/>
        <v>Laporan</v>
      </c>
      <c r="M63" s="74">
        <f t="shared" si="8"/>
        <v>0</v>
      </c>
      <c r="N63" s="53">
        <f t="shared" si="9"/>
        <v>0</v>
      </c>
      <c r="O63" s="117">
        <v>0</v>
      </c>
      <c r="P63" s="111">
        <v>10006</v>
      </c>
      <c r="Q63" s="60"/>
      <c r="R63" s="61" t="str">
        <f t="shared" si="10"/>
        <v>Laporan</v>
      </c>
      <c r="S63" s="74">
        <f t="shared" si="11"/>
        <v>0</v>
      </c>
      <c r="T63" s="53">
        <f t="shared" si="12"/>
        <v>0</v>
      </c>
      <c r="U63" s="117">
        <v>0</v>
      </c>
      <c r="V63" s="118"/>
      <c r="W63" s="119"/>
      <c r="X63" s="119"/>
      <c r="Y63" s="120"/>
      <c r="Z63" s="58"/>
      <c r="AA63" s="84"/>
    </row>
    <row r="64" spans="1:44" x14ac:dyDescent="0.25">
      <c r="A64" s="51"/>
      <c r="B64" s="51"/>
      <c r="C64" s="80" t="s">
        <v>26</v>
      </c>
      <c r="D64" s="148" t="s">
        <v>39</v>
      </c>
      <c r="E64" s="70" t="s">
        <v>47</v>
      </c>
      <c r="F64" s="72"/>
      <c r="G64" s="71"/>
      <c r="H64" s="74"/>
      <c r="I64" s="53"/>
      <c r="J64" s="139"/>
      <c r="K64" s="72"/>
      <c r="L64" s="61"/>
      <c r="M64" s="74"/>
      <c r="N64" s="53"/>
      <c r="O64" s="117"/>
      <c r="P64" s="111"/>
      <c r="Q64" s="60"/>
      <c r="R64" s="61"/>
      <c r="S64" s="74"/>
      <c r="T64" s="53"/>
      <c r="U64" s="117"/>
      <c r="V64" s="118"/>
      <c r="W64" s="119"/>
      <c r="X64" s="119"/>
      <c r="Y64" s="120"/>
      <c r="Z64" s="58"/>
      <c r="AA64" s="84"/>
    </row>
    <row r="65" spans="1:27" x14ac:dyDescent="0.25">
      <c r="A65" s="51"/>
      <c r="B65" s="51"/>
      <c r="C65" s="80" t="s">
        <v>26</v>
      </c>
      <c r="D65" s="148" t="s">
        <v>39</v>
      </c>
      <c r="E65" s="141" t="s">
        <v>48</v>
      </c>
      <c r="F65" s="72">
        <v>1</v>
      </c>
      <c r="G65" s="71" t="s">
        <v>13</v>
      </c>
      <c r="H65" s="74">
        <f>+J65*0.166666666666667</f>
        <v>1666.6666666666699</v>
      </c>
      <c r="I65" s="53">
        <f>+J65*0.833333333333333</f>
        <v>8333.3333333333303</v>
      </c>
      <c r="J65" s="136">
        <v>10000</v>
      </c>
      <c r="K65" s="60"/>
      <c r="L65" s="61" t="str">
        <f t="shared" si="7"/>
        <v>Laporan</v>
      </c>
      <c r="M65" s="74">
        <f t="shared" si="8"/>
        <v>0</v>
      </c>
      <c r="N65" s="53">
        <f t="shared" si="9"/>
        <v>0</v>
      </c>
      <c r="O65" s="117">
        <v>0</v>
      </c>
      <c r="P65" s="111">
        <v>10008</v>
      </c>
      <c r="Q65" s="60"/>
      <c r="R65" s="61" t="str">
        <f t="shared" si="10"/>
        <v>Laporan</v>
      </c>
      <c r="S65" s="74">
        <f t="shared" si="11"/>
        <v>0</v>
      </c>
      <c r="T65" s="53">
        <f t="shared" si="12"/>
        <v>0</v>
      </c>
      <c r="U65" s="117">
        <v>0</v>
      </c>
      <c r="V65" s="118"/>
      <c r="W65" s="119"/>
      <c r="X65" s="119"/>
      <c r="Y65" s="120"/>
      <c r="Z65" s="58"/>
      <c r="AA65" s="84"/>
    </row>
    <row r="66" spans="1:27" x14ac:dyDescent="0.25">
      <c r="A66" s="51"/>
      <c r="B66" s="51"/>
      <c r="C66" s="80" t="s">
        <v>49</v>
      </c>
      <c r="D66" s="148" t="s">
        <v>39</v>
      </c>
      <c r="E66" s="70" t="s">
        <v>50</v>
      </c>
      <c r="F66" s="72">
        <v>1</v>
      </c>
      <c r="G66" s="71" t="s">
        <v>86</v>
      </c>
      <c r="H66" s="74">
        <f>+J66*0.166666666666667</f>
        <v>152041.66666666695</v>
      </c>
      <c r="I66" s="53">
        <f>+J66*0.833333333333333</f>
        <v>760208.33333333302</v>
      </c>
      <c r="J66" s="139">
        <v>912250</v>
      </c>
      <c r="K66" s="60"/>
      <c r="L66" s="61" t="str">
        <f t="shared" si="7"/>
        <v>Ls</v>
      </c>
      <c r="M66" s="74">
        <f t="shared" si="8"/>
        <v>0</v>
      </c>
      <c r="N66" s="53">
        <f t="shared" si="9"/>
        <v>0</v>
      </c>
      <c r="O66" s="117">
        <v>0</v>
      </c>
      <c r="P66" s="111">
        <v>10009</v>
      </c>
      <c r="Q66" s="60"/>
      <c r="R66" s="61" t="str">
        <f t="shared" si="10"/>
        <v>Ls</v>
      </c>
      <c r="S66" s="74">
        <f t="shared" si="11"/>
        <v>0</v>
      </c>
      <c r="T66" s="53">
        <f t="shared" si="12"/>
        <v>0</v>
      </c>
      <c r="U66" s="117">
        <v>0</v>
      </c>
      <c r="V66" s="118"/>
      <c r="W66" s="119"/>
      <c r="X66" s="119"/>
      <c r="Y66" s="120"/>
      <c r="Z66" s="58"/>
      <c r="AA66" s="84"/>
    </row>
    <row r="67" spans="1:27" x14ac:dyDescent="0.25">
      <c r="A67" s="51">
        <v>6</v>
      </c>
      <c r="B67" s="51" t="s">
        <v>67</v>
      </c>
      <c r="C67" s="80" t="s">
        <v>51</v>
      </c>
      <c r="D67" s="148" t="s">
        <v>39</v>
      </c>
      <c r="E67" s="71" t="s">
        <v>52</v>
      </c>
      <c r="F67" s="72">
        <v>2</v>
      </c>
      <c r="G67" s="71" t="s">
        <v>13</v>
      </c>
      <c r="H67" s="74">
        <f>+J67*0.166666666666667</f>
        <v>8333.3333333333503</v>
      </c>
      <c r="I67" s="53">
        <f>+J67*0.833333333333333</f>
        <v>41666.66666666665</v>
      </c>
      <c r="J67" s="136">
        <v>50000</v>
      </c>
      <c r="K67" s="60"/>
      <c r="L67" s="61" t="str">
        <f t="shared" si="7"/>
        <v>Laporan</v>
      </c>
      <c r="M67" s="74">
        <f t="shared" si="8"/>
        <v>0</v>
      </c>
      <c r="N67" s="53">
        <f t="shared" si="9"/>
        <v>0</v>
      </c>
      <c r="O67" s="117">
        <v>0</v>
      </c>
      <c r="P67" s="111">
        <v>10010</v>
      </c>
      <c r="Q67" s="60"/>
      <c r="R67" s="61" t="str">
        <f t="shared" si="10"/>
        <v>Laporan</v>
      </c>
      <c r="S67" s="74">
        <f t="shared" si="11"/>
        <v>0</v>
      </c>
      <c r="T67" s="53">
        <f t="shared" si="12"/>
        <v>0</v>
      </c>
      <c r="U67" s="117">
        <v>0</v>
      </c>
      <c r="V67" s="118"/>
      <c r="W67" s="119"/>
      <c r="X67" s="119"/>
      <c r="Y67" s="120"/>
      <c r="Z67" s="58"/>
      <c r="AA67" s="84"/>
    </row>
    <row r="68" spans="1:27" x14ac:dyDescent="0.25">
      <c r="A68" s="51"/>
      <c r="B68" s="51"/>
      <c r="C68" s="80" t="s">
        <v>53</v>
      </c>
      <c r="D68" s="148" t="s">
        <v>39</v>
      </c>
      <c r="E68" s="144" t="s">
        <v>54</v>
      </c>
      <c r="F68" s="72">
        <v>1</v>
      </c>
      <c r="G68" s="71" t="s">
        <v>13</v>
      </c>
      <c r="H68" s="74">
        <f t="shared" ref="H68:H69" si="13">+J68*0.166666666666667</f>
        <v>1250.0000000000025</v>
      </c>
      <c r="I68" s="53">
        <f t="shared" ref="I68:I72" si="14">+J68*0.833333333333333</f>
        <v>6249.9999999999982</v>
      </c>
      <c r="J68" s="136">
        <v>7500</v>
      </c>
      <c r="K68" s="60"/>
      <c r="L68" s="61" t="str">
        <f t="shared" si="7"/>
        <v>Laporan</v>
      </c>
      <c r="M68" s="74">
        <f t="shared" si="8"/>
        <v>0</v>
      </c>
      <c r="N68" s="53">
        <f t="shared" si="9"/>
        <v>0</v>
      </c>
      <c r="O68" s="117">
        <v>0</v>
      </c>
      <c r="P68" s="111">
        <v>10011</v>
      </c>
      <c r="Q68" s="60"/>
      <c r="R68" s="61" t="str">
        <f t="shared" si="10"/>
        <v>Laporan</v>
      </c>
      <c r="S68" s="74">
        <f t="shared" si="11"/>
        <v>0</v>
      </c>
      <c r="T68" s="53">
        <f t="shared" si="12"/>
        <v>0</v>
      </c>
      <c r="U68" s="117">
        <v>0</v>
      </c>
      <c r="V68" s="118"/>
      <c r="W68" s="119"/>
      <c r="X68" s="119"/>
      <c r="Y68" s="120"/>
      <c r="Z68" s="58"/>
      <c r="AA68" s="84"/>
    </row>
    <row r="69" spans="1:27" x14ac:dyDescent="0.25">
      <c r="A69" s="51"/>
      <c r="B69" s="51"/>
      <c r="C69" s="80" t="s">
        <v>55</v>
      </c>
      <c r="D69" s="148" t="s">
        <v>39</v>
      </c>
      <c r="E69" s="144" t="s">
        <v>56</v>
      </c>
      <c r="F69" s="72">
        <v>1</v>
      </c>
      <c r="G69" s="71" t="s">
        <v>13</v>
      </c>
      <c r="H69" s="74">
        <f t="shared" si="13"/>
        <v>1666.6666666666699</v>
      </c>
      <c r="I69" s="53">
        <f t="shared" si="14"/>
        <v>8333.3333333333303</v>
      </c>
      <c r="J69" s="136">
        <v>10000</v>
      </c>
      <c r="K69" s="60"/>
      <c r="L69" s="61" t="str">
        <f t="shared" si="7"/>
        <v>Laporan</v>
      </c>
      <c r="M69" s="74">
        <f t="shared" si="8"/>
        <v>0</v>
      </c>
      <c r="N69" s="53">
        <f t="shared" si="9"/>
        <v>0</v>
      </c>
      <c r="O69" s="117">
        <v>0</v>
      </c>
      <c r="P69" s="111">
        <v>10012</v>
      </c>
      <c r="Q69" s="60"/>
      <c r="R69" s="61" t="str">
        <f t="shared" si="10"/>
        <v>Laporan</v>
      </c>
      <c r="S69" s="74">
        <f t="shared" si="11"/>
        <v>0</v>
      </c>
      <c r="T69" s="53">
        <f t="shared" si="12"/>
        <v>0</v>
      </c>
      <c r="U69" s="117">
        <v>0</v>
      </c>
      <c r="V69" s="118"/>
      <c r="W69" s="119"/>
      <c r="X69" s="119"/>
      <c r="Y69" s="120"/>
      <c r="Z69" s="58"/>
      <c r="AA69" s="84"/>
    </row>
    <row r="70" spans="1:27" x14ac:dyDescent="0.25">
      <c r="A70" s="51">
        <v>0</v>
      </c>
      <c r="B70" s="51">
        <v>0</v>
      </c>
      <c r="C70" s="80"/>
      <c r="D70" s="148"/>
      <c r="E70" s="144" t="s">
        <v>79</v>
      </c>
      <c r="F70" s="72"/>
      <c r="G70" s="71"/>
      <c r="H70" s="74"/>
      <c r="I70" s="53"/>
      <c r="J70" s="136"/>
      <c r="K70" s="60"/>
      <c r="L70" s="61"/>
      <c r="M70" s="74"/>
      <c r="N70" s="53"/>
      <c r="O70" s="117"/>
      <c r="P70" s="111"/>
      <c r="Q70" s="60"/>
      <c r="R70" s="61"/>
      <c r="S70" s="74"/>
      <c r="T70" s="53"/>
      <c r="U70" s="117"/>
      <c r="V70" s="118"/>
      <c r="W70" s="119"/>
      <c r="X70" s="119"/>
      <c r="Y70" s="120"/>
      <c r="Z70" s="58"/>
      <c r="AA70" s="84"/>
    </row>
    <row r="71" spans="1:27" x14ac:dyDescent="0.25">
      <c r="A71" s="51"/>
      <c r="B71" s="51"/>
      <c r="C71" s="80" t="s">
        <v>57</v>
      </c>
      <c r="D71" s="148" t="s">
        <v>39</v>
      </c>
      <c r="E71" s="140" t="s">
        <v>104</v>
      </c>
      <c r="F71" s="72">
        <v>4</v>
      </c>
      <c r="G71" s="71" t="s">
        <v>76</v>
      </c>
      <c r="H71" s="74">
        <f t="shared" ref="H71:H72" si="15">+J71*0.166666666666667</f>
        <v>5427901.0704787401</v>
      </c>
      <c r="I71" s="53">
        <f t="shared" si="14"/>
        <v>27139505.352393638</v>
      </c>
      <c r="J71" s="136">
        <v>32567406.422872379</v>
      </c>
      <c r="K71" s="60"/>
      <c r="L71" s="61" t="str">
        <f t="shared" si="7"/>
        <v>Dokumen</v>
      </c>
      <c r="M71" s="74">
        <f t="shared" si="8"/>
        <v>0</v>
      </c>
      <c r="N71" s="53">
        <f t="shared" si="9"/>
        <v>0</v>
      </c>
      <c r="O71" s="117">
        <v>0</v>
      </c>
      <c r="P71" s="111">
        <v>10014</v>
      </c>
      <c r="Q71" s="60"/>
      <c r="R71" s="61" t="str">
        <f t="shared" si="10"/>
        <v>Dokumen</v>
      </c>
      <c r="S71" s="74">
        <f t="shared" si="11"/>
        <v>0</v>
      </c>
      <c r="T71" s="53">
        <f t="shared" si="12"/>
        <v>0</v>
      </c>
      <c r="U71" s="117">
        <v>0</v>
      </c>
      <c r="V71" s="118"/>
      <c r="W71" s="119"/>
      <c r="X71" s="119"/>
      <c r="Y71" s="120"/>
      <c r="Z71" s="58"/>
      <c r="AA71" s="84"/>
    </row>
    <row r="72" spans="1:27" x14ac:dyDescent="0.25">
      <c r="A72" s="51"/>
      <c r="B72" s="51"/>
      <c r="C72" s="80" t="s">
        <v>26</v>
      </c>
      <c r="D72" s="148" t="s">
        <v>39</v>
      </c>
      <c r="E72" s="140" t="s">
        <v>105</v>
      </c>
      <c r="F72" s="72">
        <v>4</v>
      </c>
      <c r="G72" s="71" t="s">
        <v>76</v>
      </c>
      <c r="H72" s="74">
        <f t="shared" si="15"/>
        <v>341459.0485688902</v>
      </c>
      <c r="I72" s="53">
        <f t="shared" si="14"/>
        <v>1707295.242844447</v>
      </c>
      <c r="J72" s="136">
        <v>2048754.2914133372</v>
      </c>
      <c r="K72" s="60"/>
      <c r="L72" s="61" t="str">
        <f t="shared" si="7"/>
        <v>Dokumen</v>
      </c>
      <c r="M72" s="74">
        <f t="shared" si="8"/>
        <v>0</v>
      </c>
      <c r="N72" s="53">
        <f t="shared" si="9"/>
        <v>0</v>
      </c>
      <c r="O72" s="117">
        <v>0</v>
      </c>
      <c r="P72" s="111">
        <v>10015</v>
      </c>
      <c r="Q72" s="60"/>
      <c r="R72" s="61" t="str">
        <f t="shared" si="10"/>
        <v>Dokumen</v>
      </c>
      <c r="S72" s="74">
        <f t="shared" si="11"/>
        <v>0</v>
      </c>
      <c r="T72" s="53">
        <f t="shared" si="12"/>
        <v>0</v>
      </c>
      <c r="U72" s="117">
        <v>0</v>
      </c>
      <c r="V72" s="118"/>
      <c r="W72" s="119"/>
      <c r="X72" s="119"/>
      <c r="Y72" s="120"/>
      <c r="Z72" s="58"/>
      <c r="AA72" s="84"/>
    </row>
    <row r="73" spans="1:27" ht="14.25" thickBot="1" x14ac:dyDescent="0.3">
      <c r="A73" s="51"/>
      <c r="B73" s="51"/>
      <c r="C73" s="96" t="s">
        <v>49</v>
      </c>
      <c r="D73" s="95" t="s">
        <v>39</v>
      </c>
      <c r="E73" s="144" t="s">
        <v>80</v>
      </c>
      <c r="F73" s="72">
        <v>1</v>
      </c>
      <c r="G73" s="71" t="s">
        <v>13</v>
      </c>
      <c r="H73" s="74">
        <f>+J73*0.166666666666667</f>
        <v>14285.714285714314</v>
      </c>
      <c r="I73" s="53">
        <f>+J73*0.833333333333333</f>
        <v>71428.571428571406</v>
      </c>
      <c r="J73" s="136">
        <v>85714.28571428571</v>
      </c>
      <c r="K73" s="60"/>
      <c r="L73" s="61" t="str">
        <f t="shared" si="7"/>
        <v>Laporan</v>
      </c>
      <c r="M73" s="74">
        <f t="shared" si="8"/>
        <v>0</v>
      </c>
      <c r="N73" s="53">
        <f t="shared" si="9"/>
        <v>0</v>
      </c>
      <c r="O73" s="117">
        <v>0</v>
      </c>
      <c r="P73" s="111">
        <v>10016</v>
      </c>
      <c r="Q73" s="60"/>
      <c r="R73" s="61" t="str">
        <f t="shared" si="10"/>
        <v>Laporan</v>
      </c>
      <c r="S73" s="74">
        <f t="shared" si="11"/>
        <v>0</v>
      </c>
      <c r="T73" s="53">
        <f t="shared" si="12"/>
        <v>0</v>
      </c>
      <c r="U73" s="117">
        <v>0</v>
      </c>
      <c r="V73" s="118"/>
      <c r="W73" s="119"/>
      <c r="X73" s="119"/>
      <c r="Y73" s="120"/>
      <c r="Z73" s="58"/>
      <c r="AA73" s="84"/>
    </row>
    <row r="74" spans="1:27" ht="15" thickTop="1" thickBot="1" x14ac:dyDescent="0.3">
      <c r="A74" s="51"/>
      <c r="B74" s="51"/>
      <c r="C74" s="97"/>
      <c r="D74" s="98"/>
      <c r="E74" s="99"/>
      <c r="F74" s="97"/>
      <c r="G74" s="99"/>
      <c r="H74" s="131">
        <f>SUM(H57:H73)</f>
        <v>6011937.5000000121</v>
      </c>
      <c r="I74" s="131">
        <f>SUM(I57:I73)</f>
        <v>30059687.499999989</v>
      </c>
      <c r="J74" s="99">
        <f>SUM(J56:J73)</f>
        <v>36071625</v>
      </c>
      <c r="K74" s="97"/>
      <c r="L74" s="99"/>
      <c r="M74" s="131">
        <f>SUM(M57:M73)</f>
        <v>0</v>
      </c>
      <c r="N74" s="131">
        <f>SUM(N57:N73)</f>
        <v>0</v>
      </c>
      <c r="O74" s="99">
        <f>SUM(O56:O73)</f>
        <v>0</v>
      </c>
      <c r="P74" s="132"/>
      <c r="Q74" s="97"/>
      <c r="R74" s="99"/>
      <c r="S74" s="131">
        <f>SUM(S57:S73)</f>
        <v>0</v>
      </c>
      <c r="T74" s="131">
        <f>SUM(T57:T73)</f>
        <v>0</v>
      </c>
      <c r="U74" s="99">
        <f>SUM(U56:U73)</f>
        <v>0</v>
      </c>
      <c r="V74" s="100"/>
      <c r="W74" s="101"/>
      <c r="X74" s="101"/>
      <c r="Y74" s="102"/>
      <c r="Z74" s="147"/>
      <c r="AA74" s="84"/>
    </row>
    <row r="75" spans="1:27" ht="14.25" thickTop="1" x14ac:dyDescent="0.25">
      <c r="A75" s="51"/>
      <c r="B75" s="51"/>
      <c r="C75" s="51"/>
      <c r="D75" s="51"/>
      <c r="E75" s="51"/>
      <c r="F75" s="51"/>
      <c r="G75" s="51"/>
      <c r="H75" s="51"/>
      <c r="I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84"/>
    </row>
    <row r="76" spans="1:27" ht="3.75" customHeight="1" x14ac:dyDescent="0.25">
      <c r="A76" s="51"/>
      <c r="B76" s="51"/>
      <c r="C76" s="51"/>
      <c r="D76" s="51"/>
      <c r="E76" s="51"/>
      <c r="F76" s="51"/>
      <c r="G76" s="51"/>
      <c r="H76" s="51"/>
      <c r="I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84"/>
    </row>
    <row r="77" spans="1:27" hidden="1" x14ac:dyDescent="0.25">
      <c r="A77" s="51"/>
      <c r="B77" s="51"/>
      <c r="C77" s="51"/>
      <c r="D77" s="51"/>
      <c r="E77" s="51"/>
      <c r="F77" s="51"/>
      <c r="G77" s="51"/>
      <c r="H77" s="51"/>
      <c r="I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84"/>
    </row>
    <row r="78" spans="1:27" ht="2.25" hidden="1" customHeight="1" x14ac:dyDescent="0.25">
      <c r="A78" s="51"/>
      <c r="B78" s="51"/>
      <c r="C78" s="51"/>
      <c r="D78" s="51"/>
      <c r="E78" s="51"/>
      <c r="F78" s="51"/>
      <c r="G78" s="51"/>
      <c r="H78" s="51"/>
      <c r="I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84"/>
    </row>
    <row r="79" spans="1:27" hidden="1" x14ac:dyDescent="0.25">
      <c r="A79" s="51"/>
      <c r="B79" s="51"/>
      <c r="C79" s="51"/>
      <c r="D79" s="51"/>
      <c r="E79" s="51"/>
      <c r="F79" s="51"/>
      <c r="G79" s="51"/>
      <c r="H79" s="51"/>
      <c r="I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84"/>
    </row>
    <row r="80" spans="1:27" hidden="1" x14ac:dyDescent="0.25">
      <c r="A80" s="43">
        <v>1</v>
      </c>
      <c r="B80" s="121" t="s">
        <v>90</v>
      </c>
      <c r="C80" s="51"/>
      <c r="D80" s="88" t="e">
        <f>SUMIF(D$6:D$73,B80,(#REF!))</f>
        <v>#REF!</v>
      </c>
      <c r="E80" s="51"/>
      <c r="F80" s="51"/>
      <c r="G80" s="51"/>
      <c r="H80" s="51"/>
      <c r="I80" s="51"/>
      <c r="J80" s="122">
        <v>26857608.602080908</v>
      </c>
      <c r="K80" s="51"/>
      <c r="L80" s="51"/>
      <c r="M80" s="51"/>
      <c r="N80" s="51"/>
      <c r="O80" s="51"/>
      <c r="P80" s="51" t="s">
        <v>91</v>
      </c>
      <c r="Q80" s="51"/>
      <c r="R80" s="51"/>
      <c r="S80" s="51"/>
      <c r="T80" s="51"/>
      <c r="U80" s="51"/>
      <c r="V80" s="51" t="s">
        <v>92</v>
      </c>
      <c r="W80" s="51" t="s">
        <v>89</v>
      </c>
      <c r="X80" s="51"/>
      <c r="Y80" s="40" t="s">
        <v>93</v>
      </c>
      <c r="Z80" s="51"/>
      <c r="AA80" s="84"/>
    </row>
    <row r="81" spans="1:27" hidden="1" x14ac:dyDescent="0.25">
      <c r="A81" s="43">
        <v>2</v>
      </c>
      <c r="B81" s="121" t="s">
        <v>94</v>
      </c>
      <c r="C81" s="51"/>
      <c r="D81" s="88" t="e">
        <f>SUMIF(D$6:D$73,B81,(#REF!))</f>
        <v>#REF!</v>
      </c>
      <c r="E81" s="51">
        <f t="shared" ref="E81:E86" si="16">+P81*F81</f>
        <v>1540000</v>
      </c>
      <c r="F81" s="51">
        <v>22</v>
      </c>
      <c r="G81" s="51" t="s">
        <v>95</v>
      </c>
      <c r="H81" s="51"/>
      <c r="I81" s="51"/>
      <c r="J81" s="123">
        <f>+J89-J80</f>
        <v>-26857608.602080908</v>
      </c>
      <c r="K81" s="123"/>
      <c r="L81" s="123"/>
      <c r="M81" s="123"/>
      <c r="N81" s="123"/>
      <c r="O81" s="123"/>
      <c r="P81" s="123">
        <f>14*5000</f>
        <v>70000</v>
      </c>
      <c r="Q81" s="123"/>
      <c r="R81" s="51"/>
      <c r="S81" s="51"/>
      <c r="T81" s="51"/>
      <c r="U81" s="123"/>
      <c r="V81" s="51">
        <v>40000</v>
      </c>
      <c r="W81" s="124">
        <v>52</v>
      </c>
      <c r="X81" s="51" t="s">
        <v>96</v>
      </c>
      <c r="Y81" s="125">
        <v>0</v>
      </c>
      <c r="Z81" s="123"/>
      <c r="AA81" s="84"/>
    </row>
    <row r="82" spans="1:27" hidden="1" x14ac:dyDescent="0.25">
      <c r="A82" s="43">
        <v>3</v>
      </c>
      <c r="B82" s="121" t="s">
        <v>97</v>
      </c>
      <c r="C82" s="51"/>
      <c r="D82" s="88" t="e">
        <f>SUMIF(D$6:D$73,B82,(#REF!))</f>
        <v>#REF!</v>
      </c>
      <c r="E82" s="51">
        <f t="shared" si="16"/>
        <v>180000</v>
      </c>
      <c r="F82" s="40">
        <v>3</v>
      </c>
      <c r="G82" s="51" t="s">
        <v>95</v>
      </c>
      <c r="H82" s="51"/>
      <c r="I82" s="51"/>
      <c r="K82" s="123"/>
      <c r="L82" s="123"/>
      <c r="M82" s="123"/>
      <c r="N82" s="123"/>
      <c r="O82" s="123"/>
      <c r="P82" s="123">
        <f>12*5000</f>
        <v>60000</v>
      </c>
      <c r="Q82" s="123"/>
      <c r="R82" s="51"/>
      <c r="S82" s="51"/>
      <c r="T82" s="51"/>
      <c r="U82" s="123"/>
      <c r="V82" s="51">
        <v>30000</v>
      </c>
      <c r="W82" s="51"/>
      <c r="X82" s="51"/>
      <c r="Z82" s="123"/>
      <c r="AA82" s="84"/>
    </row>
    <row r="83" spans="1:27" hidden="1" x14ac:dyDescent="0.25">
      <c r="A83" s="43">
        <v>4</v>
      </c>
      <c r="B83" s="121" t="s">
        <v>98</v>
      </c>
      <c r="C83" s="51"/>
      <c r="D83" s="88" t="e">
        <f>SUMIF(D$6:D$73,B83,(#REF!))</f>
        <v>#REF!</v>
      </c>
      <c r="E83" s="51">
        <f t="shared" si="16"/>
        <v>990000</v>
      </c>
      <c r="F83" s="123">
        <v>18</v>
      </c>
      <c r="G83" s="51" t="s">
        <v>95</v>
      </c>
      <c r="H83" s="51"/>
      <c r="I83" s="51"/>
      <c r="K83" s="123"/>
      <c r="L83" s="123"/>
      <c r="M83" s="123"/>
      <c r="N83" s="123"/>
      <c r="O83" s="123"/>
      <c r="P83" s="123">
        <f>11*5000</f>
        <v>55000</v>
      </c>
      <c r="Q83" s="123"/>
      <c r="R83" s="51"/>
      <c r="S83" s="51"/>
      <c r="T83" s="51"/>
      <c r="U83" s="123"/>
      <c r="V83" s="51"/>
      <c r="W83" s="51"/>
      <c r="X83" s="51"/>
      <c r="Z83" s="123"/>
      <c r="AA83" s="84"/>
    </row>
    <row r="84" spans="1:27" hidden="1" x14ac:dyDescent="0.25">
      <c r="A84" s="43">
        <v>5</v>
      </c>
      <c r="B84" s="126" t="s">
        <v>11</v>
      </c>
      <c r="C84" s="51"/>
      <c r="D84" s="88" t="e">
        <f>SUMIF(D$6:D$73,B84,(#REF!))</f>
        <v>#REF!</v>
      </c>
      <c r="E84" s="51">
        <f t="shared" si="16"/>
        <v>225000</v>
      </c>
      <c r="F84" s="123">
        <v>5</v>
      </c>
      <c r="G84" s="51" t="s">
        <v>95</v>
      </c>
      <c r="H84" s="51"/>
      <c r="I84" s="51"/>
      <c r="K84" s="127"/>
      <c r="L84" s="127"/>
      <c r="M84" s="127"/>
      <c r="N84" s="127"/>
      <c r="O84" s="127"/>
      <c r="P84" s="127">
        <f>9*5000</f>
        <v>45000</v>
      </c>
      <c r="Q84" s="127"/>
      <c r="R84" s="51"/>
      <c r="S84" s="51"/>
      <c r="T84" s="51"/>
      <c r="U84" s="127"/>
      <c r="V84" s="51"/>
      <c r="W84" s="51"/>
      <c r="X84" s="51"/>
      <c r="Z84" s="127"/>
      <c r="AA84" s="84"/>
    </row>
    <row r="85" spans="1:27" hidden="1" x14ac:dyDescent="0.25">
      <c r="A85" s="43">
        <v>6</v>
      </c>
      <c r="B85" s="126" t="s">
        <v>39</v>
      </c>
      <c r="C85" s="51"/>
      <c r="D85" s="88" t="e">
        <f>SUMIF(D$6:D$73,B85,(#REF!))</f>
        <v>#REF!</v>
      </c>
      <c r="E85" s="51">
        <f t="shared" si="16"/>
        <v>440000</v>
      </c>
      <c r="F85" s="40">
        <v>11</v>
      </c>
      <c r="G85" s="51" t="s">
        <v>95</v>
      </c>
      <c r="H85" s="51"/>
      <c r="I85" s="51"/>
      <c r="K85" s="123"/>
      <c r="L85" s="123"/>
      <c r="M85" s="123"/>
      <c r="N85" s="123"/>
      <c r="O85" s="123"/>
      <c r="P85" s="123">
        <f>8*5000</f>
        <v>40000</v>
      </c>
      <c r="Q85" s="123"/>
      <c r="R85" s="51"/>
      <c r="S85" s="51"/>
      <c r="T85" s="51"/>
      <c r="U85" s="123"/>
      <c r="V85" s="51"/>
      <c r="W85" s="51"/>
      <c r="X85" s="51"/>
      <c r="Z85" s="123"/>
      <c r="AA85" s="84"/>
    </row>
    <row r="86" spans="1:27" hidden="1" x14ac:dyDescent="0.25">
      <c r="A86" s="43">
        <v>7</v>
      </c>
      <c r="B86" s="126" t="s">
        <v>99</v>
      </c>
      <c r="C86" s="51"/>
      <c r="D86" s="88" t="e">
        <f>SUMIF(D$6:D$73,B86,(#REF!))</f>
        <v>#REF!</v>
      </c>
      <c r="E86" s="51">
        <f t="shared" si="16"/>
        <v>450000</v>
      </c>
      <c r="F86" s="40">
        <v>15</v>
      </c>
      <c r="G86" s="51" t="s">
        <v>95</v>
      </c>
      <c r="H86" s="51"/>
      <c r="I86" s="51"/>
      <c r="K86" s="123"/>
      <c r="L86" s="123"/>
      <c r="M86" s="123"/>
      <c r="N86" s="123"/>
      <c r="O86" s="123"/>
      <c r="P86" s="123">
        <f>6*5000</f>
        <v>30000</v>
      </c>
      <c r="Q86" s="123"/>
      <c r="R86" s="51"/>
      <c r="S86" s="51"/>
      <c r="T86" s="51"/>
      <c r="U86" s="123"/>
      <c r="V86" s="51"/>
      <c r="W86" s="51"/>
      <c r="X86" s="51"/>
      <c r="Z86" s="123"/>
      <c r="AA86" s="84"/>
    </row>
    <row r="87" spans="1:27" hidden="1" x14ac:dyDescent="0.25">
      <c r="A87" s="51"/>
      <c r="B87" s="51"/>
      <c r="C87" s="51"/>
      <c r="D87" s="51"/>
      <c r="E87" s="128" t="s">
        <v>87</v>
      </c>
      <c r="F87" s="128"/>
      <c r="G87" s="128"/>
      <c r="H87" s="128"/>
      <c r="I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9">
        <v>0.3</v>
      </c>
      <c r="X87" s="128" t="s">
        <v>100</v>
      </c>
      <c r="Y87" s="130"/>
      <c r="Z87" s="128"/>
      <c r="AA87" s="84"/>
    </row>
    <row r="88" spans="1:27" hidden="1" x14ac:dyDescent="0.25">
      <c r="A88" s="51"/>
      <c r="B88" s="51"/>
      <c r="C88" s="51"/>
      <c r="D88" s="51"/>
      <c r="E88" s="128" t="s">
        <v>88</v>
      </c>
      <c r="F88" s="128"/>
      <c r="G88" s="128"/>
      <c r="H88" s="128"/>
      <c r="I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9">
        <v>0.25</v>
      </c>
      <c r="X88" s="128" t="s">
        <v>101</v>
      </c>
      <c r="Y88" s="130"/>
      <c r="Z88" s="128"/>
      <c r="AA88" s="84"/>
    </row>
    <row r="89" spans="1:27" x14ac:dyDescent="0.2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Z89" s="51"/>
      <c r="AA89" s="84"/>
    </row>
    <row r="90" spans="1:27" x14ac:dyDescent="0.25">
      <c r="A90" s="51"/>
      <c r="B90" s="51"/>
      <c r="C90" s="51"/>
      <c r="D90" s="51"/>
      <c r="E90" s="51"/>
      <c r="F90" s="51"/>
      <c r="G90" s="51"/>
      <c r="H90" s="51"/>
      <c r="I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Z90" s="51"/>
      <c r="AA90" s="84"/>
    </row>
    <row r="91" spans="1:27" x14ac:dyDescent="0.25">
      <c r="A91" s="51"/>
      <c r="B91" s="51"/>
      <c r="C91" s="51"/>
      <c r="D91" s="51"/>
      <c r="E91" s="51"/>
      <c r="F91" s="51"/>
      <c r="G91" s="51"/>
      <c r="H91" s="51"/>
      <c r="I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Z91" s="51"/>
      <c r="AA91" s="84"/>
    </row>
    <row r="92" spans="1:27" x14ac:dyDescent="0.25">
      <c r="A92" s="51"/>
      <c r="B92" s="51"/>
      <c r="C92" s="51"/>
      <c r="D92" s="51"/>
      <c r="E92" s="51"/>
      <c r="F92" s="51"/>
      <c r="G92" s="51"/>
      <c r="H92" s="51"/>
      <c r="I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Z92" s="51"/>
      <c r="AA92" s="79"/>
    </row>
    <row r="93" spans="1:27" x14ac:dyDescent="0.25">
      <c r="A93" s="51"/>
      <c r="B93" s="51"/>
      <c r="C93" s="51"/>
      <c r="D93" s="51"/>
      <c r="E93" s="51"/>
      <c r="F93" s="51"/>
      <c r="G93" s="51"/>
      <c r="H93" s="51"/>
      <c r="I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Z93" s="51"/>
      <c r="AA93" s="79"/>
    </row>
    <row r="94" spans="1:27" x14ac:dyDescent="0.25">
      <c r="A94" s="51"/>
      <c r="B94" s="51"/>
      <c r="C94" s="51"/>
      <c r="D94" s="51"/>
      <c r="E94" s="51"/>
      <c r="F94" s="51"/>
      <c r="G94" s="51"/>
      <c r="H94" s="51"/>
      <c r="I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Z94" s="51"/>
      <c r="AA94" s="79"/>
    </row>
    <row r="95" spans="1:27" x14ac:dyDescent="0.25">
      <c r="A95" s="51"/>
      <c r="B95" s="51"/>
      <c r="C95" s="51"/>
      <c r="D95" s="51"/>
      <c r="E95" s="51"/>
      <c r="F95" s="51"/>
      <c r="G95" s="51"/>
      <c r="H95" s="51"/>
      <c r="I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Z95" s="51"/>
      <c r="AA95" s="79"/>
    </row>
    <row r="96" spans="1:27" x14ac:dyDescent="0.25">
      <c r="A96" s="51"/>
      <c r="B96" s="51"/>
      <c r="C96" s="51"/>
      <c r="D96" s="51"/>
      <c r="E96" s="51"/>
      <c r="F96" s="51"/>
      <c r="G96" s="51"/>
      <c r="H96" s="51"/>
      <c r="I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Z96" s="51"/>
      <c r="AA96" s="79"/>
    </row>
    <row r="97" spans="1:27" x14ac:dyDescent="0.25">
      <c r="A97" s="51"/>
      <c r="B97" s="51"/>
      <c r="C97" s="51"/>
      <c r="D97" s="51"/>
      <c r="E97" s="51"/>
      <c r="F97" s="51"/>
      <c r="G97" s="51"/>
      <c r="H97" s="51"/>
      <c r="I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Z97" s="51"/>
      <c r="AA97" s="79"/>
    </row>
    <row r="98" spans="1:27" x14ac:dyDescent="0.25">
      <c r="A98" s="51"/>
      <c r="B98" s="51"/>
      <c r="C98" s="51"/>
      <c r="D98" s="51"/>
      <c r="E98" s="51"/>
      <c r="F98" s="51"/>
      <c r="G98" s="51"/>
      <c r="H98" s="51"/>
      <c r="I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Z98" s="51"/>
      <c r="AA98" s="79"/>
    </row>
    <row r="99" spans="1:27" x14ac:dyDescent="0.25">
      <c r="A99" s="51"/>
      <c r="B99" s="51"/>
      <c r="C99" s="51"/>
      <c r="D99" s="51"/>
      <c r="E99" s="51"/>
      <c r="F99" s="51"/>
      <c r="G99" s="51"/>
      <c r="H99" s="51"/>
      <c r="I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Z99" s="51"/>
      <c r="AA99" s="79"/>
    </row>
    <row r="100" spans="1:27" x14ac:dyDescent="0.25">
      <c r="A100" s="51"/>
      <c r="B100" s="51"/>
      <c r="C100" s="51"/>
      <c r="D100" s="51"/>
      <c r="E100" s="51"/>
      <c r="F100" s="51"/>
      <c r="G100" s="51"/>
      <c r="H100" s="51"/>
      <c r="I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Z100" s="51"/>
      <c r="AA100" s="79"/>
    </row>
    <row r="101" spans="1:27" x14ac:dyDescent="0.25">
      <c r="A101" s="51"/>
      <c r="B101" s="51"/>
      <c r="C101" s="51"/>
      <c r="D101" s="51"/>
      <c r="E101" s="51"/>
      <c r="F101" s="51"/>
      <c r="G101" s="51"/>
      <c r="H101" s="51"/>
      <c r="I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Z101" s="51"/>
      <c r="AA101" s="79"/>
    </row>
    <row r="102" spans="1:27" x14ac:dyDescent="0.25">
      <c r="A102" s="51"/>
      <c r="B102" s="51"/>
      <c r="C102" s="51"/>
      <c r="D102" s="51"/>
      <c r="E102" s="51"/>
      <c r="F102" s="51"/>
      <c r="G102" s="51"/>
      <c r="H102" s="51"/>
      <c r="I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Z102" s="51"/>
      <c r="AA102" s="79"/>
    </row>
    <row r="103" spans="1:27" x14ac:dyDescent="0.25">
      <c r="A103" s="51"/>
      <c r="B103" s="51"/>
      <c r="C103" s="51"/>
      <c r="D103" s="51"/>
      <c r="E103" s="51"/>
      <c r="F103" s="51"/>
      <c r="G103" s="51"/>
      <c r="H103" s="51"/>
      <c r="I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Z103" s="51"/>
      <c r="AA103" s="79"/>
    </row>
    <row r="104" spans="1:27" x14ac:dyDescent="0.25">
      <c r="A104" s="51"/>
      <c r="B104" s="51"/>
      <c r="C104" s="51"/>
      <c r="D104" s="51"/>
      <c r="E104" s="51"/>
      <c r="F104" s="51"/>
      <c r="G104" s="51"/>
      <c r="H104" s="51"/>
      <c r="I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Z104" s="51"/>
      <c r="AA104" s="79"/>
    </row>
    <row r="105" spans="1:27" x14ac:dyDescent="0.25">
      <c r="A105" s="51"/>
      <c r="B105" s="51"/>
      <c r="C105" s="51"/>
      <c r="D105" s="51"/>
      <c r="E105" s="51"/>
      <c r="F105" s="51"/>
      <c r="G105" s="51"/>
      <c r="H105" s="51"/>
      <c r="I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Z105" s="51"/>
      <c r="AA105" s="79"/>
    </row>
    <row r="106" spans="1:27" x14ac:dyDescent="0.25">
      <c r="A106" s="51"/>
      <c r="B106" s="51"/>
      <c r="C106" s="51"/>
      <c r="D106" s="51"/>
      <c r="E106" s="51"/>
      <c r="F106" s="51"/>
      <c r="G106" s="51"/>
      <c r="H106" s="51"/>
      <c r="I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Z106" s="51"/>
      <c r="AA106" s="79"/>
    </row>
    <row r="107" spans="1:27" x14ac:dyDescent="0.25">
      <c r="A107" s="51"/>
      <c r="B107" s="51"/>
      <c r="C107" s="51"/>
      <c r="D107" s="51"/>
      <c r="E107" s="51"/>
      <c r="F107" s="51"/>
      <c r="G107" s="51"/>
      <c r="H107" s="51"/>
      <c r="I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Z107" s="51"/>
      <c r="AA107" s="79"/>
    </row>
    <row r="108" spans="1:27" x14ac:dyDescent="0.25">
      <c r="A108" s="51"/>
      <c r="B108" s="51"/>
      <c r="C108" s="51"/>
      <c r="D108" s="51"/>
      <c r="E108" s="51"/>
      <c r="F108" s="51"/>
      <c r="G108" s="51"/>
      <c r="H108" s="51"/>
      <c r="I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Z108" s="51"/>
      <c r="AA108" s="79"/>
    </row>
    <row r="109" spans="1:27" x14ac:dyDescent="0.25">
      <c r="A109" s="51"/>
      <c r="B109" s="51"/>
      <c r="C109" s="51"/>
      <c r="D109" s="51"/>
      <c r="E109" s="51"/>
      <c r="F109" s="51"/>
      <c r="G109" s="51"/>
      <c r="H109" s="51"/>
      <c r="I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Z109" s="51"/>
      <c r="AA109" s="79"/>
    </row>
    <row r="110" spans="1:27" x14ac:dyDescent="0.25">
      <c r="A110" s="51"/>
      <c r="B110" s="51"/>
      <c r="C110" s="51"/>
      <c r="D110" s="51"/>
      <c r="E110" s="51"/>
      <c r="F110" s="51"/>
      <c r="G110" s="51"/>
      <c r="H110" s="51"/>
      <c r="I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Z110" s="51"/>
      <c r="AA110" s="79"/>
    </row>
    <row r="111" spans="1:27" x14ac:dyDescent="0.25">
      <c r="A111" s="51"/>
      <c r="B111" s="51"/>
      <c r="C111" s="51"/>
      <c r="D111" s="51"/>
      <c r="E111" s="51"/>
      <c r="F111" s="51"/>
      <c r="G111" s="51"/>
      <c r="H111" s="51"/>
      <c r="I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Z111" s="51"/>
      <c r="AA111" s="79"/>
    </row>
    <row r="112" spans="1:27" x14ac:dyDescent="0.25">
      <c r="A112" s="51"/>
      <c r="B112" s="51"/>
      <c r="C112" s="51"/>
      <c r="D112" s="51"/>
      <c r="E112" s="51"/>
      <c r="F112" s="51"/>
      <c r="G112" s="51"/>
      <c r="H112" s="51"/>
      <c r="I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Z112" s="51"/>
      <c r="AA112" s="79"/>
    </row>
    <row r="113" spans="1:27" x14ac:dyDescent="0.25">
      <c r="A113" s="51"/>
      <c r="B113" s="51"/>
      <c r="C113" s="51"/>
      <c r="D113" s="51"/>
      <c r="E113" s="51"/>
      <c r="F113" s="51"/>
      <c r="G113" s="51"/>
      <c r="H113" s="51"/>
      <c r="I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Z113" s="51"/>
      <c r="AA113" s="79"/>
    </row>
    <row r="114" spans="1:27" x14ac:dyDescent="0.25">
      <c r="A114" s="51"/>
      <c r="B114" s="51"/>
      <c r="C114" s="51"/>
      <c r="D114" s="51"/>
      <c r="E114" s="51"/>
      <c r="F114" s="51"/>
      <c r="G114" s="51"/>
      <c r="H114" s="51"/>
      <c r="I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Z114" s="51"/>
      <c r="AA114" s="79"/>
    </row>
    <row r="115" spans="1:27" x14ac:dyDescent="0.25">
      <c r="A115" s="51"/>
      <c r="B115" s="51"/>
      <c r="C115" s="51"/>
      <c r="D115" s="51"/>
      <c r="E115" s="51"/>
      <c r="F115" s="51"/>
      <c r="G115" s="51"/>
      <c r="H115" s="51"/>
      <c r="I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Z115" s="51"/>
      <c r="AA115" s="79"/>
    </row>
    <row r="116" spans="1:27" x14ac:dyDescent="0.25">
      <c r="A116" s="51"/>
      <c r="B116" s="51"/>
      <c r="C116" s="51"/>
      <c r="D116" s="51"/>
      <c r="E116" s="51"/>
      <c r="F116" s="51"/>
      <c r="G116" s="51"/>
      <c r="H116" s="51"/>
      <c r="I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Z116" s="51"/>
      <c r="AA116" s="79"/>
    </row>
    <row r="117" spans="1:27" x14ac:dyDescent="0.25">
      <c r="A117" s="51"/>
      <c r="B117" s="51"/>
      <c r="C117" s="51"/>
      <c r="D117" s="51"/>
      <c r="E117" s="51"/>
      <c r="F117" s="51"/>
      <c r="G117" s="51"/>
      <c r="H117" s="51"/>
      <c r="I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Z117" s="51"/>
      <c r="AA117" s="79"/>
    </row>
    <row r="118" spans="1:27" x14ac:dyDescent="0.25">
      <c r="A118" s="51"/>
      <c r="B118" s="51"/>
      <c r="C118" s="51"/>
      <c r="D118" s="51"/>
      <c r="E118" s="51"/>
      <c r="F118" s="51"/>
      <c r="G118" s="51"/>
      <c r="H118" s="51"/>
      <c r="I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Z118" s="51"/>
      <c r="AA118" s="79"/>
    </row>
    <row r="119" spans="1:27" x14ac:dyDescent="0.25">
      <c r="A119" s="51"/>
      <c r="B119" s="51"/>
      <c r="C119" s="51"/>
      <c r="D119" s="51"/>
      <c r="E119" s="51"/>
      <c r="F119" s="51"/>
      <c r="G119" s="51"/>
      <c r="H119" s="51"/>
      <c r="I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Z119" s="51"/>
      <c r="AA119" s="79"/>
    </row>
    <row r="120" spans="1:27" x14ac:dyDescent="0.25">
      <c r="A120" s="51"/>
      <c r="B120" s="51"/>
      <c r="C120" s="51"/>
      <c r="D120" s="51"/>
      <c r="E120" s="51"/>
      <c r="F120" s="51"/>
      <c r="G120" s="51"/>
      <c r="H120" s="51"/>
      <c r="I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Z120" s="51"/>
      <c r="AA120" s="79"/>
    </row>
    <row r="121" spans="1:27" x14ac:dyDescent="0.25">
      <c r="A121" s="51"/>
      <c r="B121" s="51"/>
      <c r="C121" s="51"/>
      <c r="D121" s="51"/>
      <c r="E121" s="51"/>
      <c r="F121" s="51"/>
      <c r="G121" s="51"/>
      <c r="H121" s="51"/>
      <c r="I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Z121" s="51"/>
      <c r="AA121" s="79"/>
    </row>
    <row r="122" spans="1:27" x14ac:dyDescent="0.25">
      <c r="A122" s="51"/>
      <c r="B122" s="51"/>
      <c r="C122" s="51"/>
      <c r="D122" s="51"/>
      <c r="E122" s="51"/>
      <c r="F122" s="51"/>
      <c r="G122" s="51"/>
      <c r="H122" s="51"/>
      <c r="I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Z122" s="51"/>
      <c r="AA122" s="79"/>
    </row>
    <row r="123" spans="1:27" x14ac:dyDescent="0.25">
      <c r="A123" s="51"/>
      <c r="B123" s="51"/>
      <c r="C123" s="51"/>
      <c r="D123" s="51"/>
      <c r="E123" s="51"/>
      <c r="F123" s="51"/>
      <c r="G123" s="51"/>
      <c r="H123" s="51"/>
      <c r="I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Z123" s="51"/>
      <c r="AA123" s="79"/>
    </row>
    <row r="124" spans="1:27" x14ac:dyDescent="0.25">
      <c r="A124" s="51"/>
      <c r="B124" s="51"/>
      <c r="C124" s="51"/>
      <c r="D124" s="51"/>
      <c r="E124" s="51"/>
      <c r="F124" s="51"/>
      <c r="G124" s="51"/>
      <c r="H124" s="51"/>
      <c r="I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Z124" s="51"/>
      <c r="AA124" s="79"/>
    </row>
    <row r="125" spans="1:27" x14ac:dyDescent="0.25">
      <c r="A125" s="51"/>
      <c r="B125" s="51"/>
      <c r="C125" s="51"/>
      <c r="D125" s="51"/>
      <c r="E125" s="51"/>
      <c r="F125" s="51"/>
      <c r="G125" s="51"/>
      <c r="H125" s="51"/>
      <c r="I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Z125" s="51"/>
      <c r="AA125" s="79"/>
    </row>
    <row r="126" spans="1:27" x14ac:dyDescent="0.25">
      <c r="A126" s="51"/>
      <c r="B126" s="51"/>
      <c r="C126" s="51"/>
      <c r="D126" s="51"/>
      <c r="E126" s="51"/>
      <c r="F126" s="51"/>
      <c r="G126" s="51"/>
      <c r="H126" s="51"/>
      <c r="I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Z126" s="51"/>
      <c r="AA126" s="79"/>
    </row>
    <row r="127" spans="1:27" x14ac:dyDescent="0.25">
      <c r="A127" s="51"/>
      <c r="B127" s="51"/>
      <c r="C127" s="51"/>
      <c r="D127" s="51"/>
      <c r="E127" s="51"/>
      <c r="F127" s="51"/>
      <c r="G127" s="51"/>
      <c r="H127" s="51"/>
      <c r="I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Z127" s="51"/>
      <c r="AA127" s="79"/>
    </row>
    <row r="128" spans="1:27" x14ac:dyDescent="0.25">
      <c r="A128" s="51"/>
      <c r="B128" s="51"/>
      <c r="C128" s="51"/>
      <c r="D128" s="51"/>
      <c r="E128" s="51"/>
      <c r="F128" s="51"/>
      <c r="G128" s="51"/>
      <c r="H128" s="51"/>
      <c r="I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Z128" s="51"/>
      <c r="AA128" s="79"/>
    </row>
    <row r="129" spans="1:27" x14ac:dyDescent="0.25">
      <c r="A129" s="51"/>
      <c r="B129" s="51"/>
      <c r="C129" s="51"/>
      <c r="D129" s="51"/>
      <c r="E129" s="51"/>
      <c r="F129" s="51"/>
      <c r="G129" s="51"/>
      <c r="H129" s="51"/>
      <c r="I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Z129" s="51"/>
      <c r="AA129" s="79"/>
    </row>
    <row r="130" spans="1:27" x14ac:dyDescent="0.25">
      <c r="A130" s="51"/>
      <c r="B130" s="51"/>
      <c r="C130" s="51"/>
      <c r="D130" s="51"/>
      <c r="E130" s="51"/>
      <c r="F130" s="51"/>
      <c r="G130" s="51"/>
      <c r="H130" s="51"/>
      <c r="I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Z130" s="51"/>
      <c r="AA130" s="79"/>
    </row>
    <row r="131" spans="1:27" x14ac:dyDescent="0.25">
      <c r="A131" s="51"/>
      <c r="B131" s="51"/>
      <c r="C131" s="51"/>
      <c r="D131" s="51"/>
      <c r="E131" s="51"/>
      <c r="F131" s="51"/>
      <c r="G131" s="51"/>
      <c r="H131" s="51"/>
      <c r="I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Z131" s="51"/>
      <c r="AA131" s="79"/>
    </row>
    <row r="132" spans="1:27" x14ac:dyDescent="0.25">
      <c r="A132" s="51"/>
      <c r="B132" s="51"/>
      <c r="C132" s="51"/>
      <c r="D132" s="51"/>
      <c r="E132" s="51"/>
      <c r="F132" s="51"/>
      <c r="G132" s="51"/>
      <c r="H132" s="51"/>
      <c r="I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Z132" s="51"/>
      <c r="AA132" s="79"/>
    </row>
    <row r="133" spans="1:27" x14ac:dyDescent="0.25">
      <c r="A133" s="51"/>
      <c r="B133" s="51"/>
      <c r="C133" s="51"/>
      <c r="D133" s="51"/>
      <c r="E133" s="51"/>
      <c r="F133" s="51"/>
      <c r="G133" s="51"/>
      <c r="H133" s="51"/>
      <c r="I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Z133" s="51"/>
      <c r="AA133" s="79"/>
    </row>
    <row r="134" spans="1:27" x14ac:dyDescent="0.25">
      <c r="A134" s="51"/>
      <c r="B134" s="51"/>
      <c r="C134" s="51"/>
      <c r="D134" s="51"/>
      <c r="E134" s="51"/>
      <c r="F134" s="51"/>
      <c r="G134" s="51"/>
      <c r="H134" s="51"/>
      <c r="I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Z134" s="51"/>
      <c r="AA134" s="79"/>
    </row>
    <row r="135" spans="1:27" x14ac:dyDescent="0.25">
      <c r="A135" s="51"/>
      <c r="B135" s="51"/>
      <c r="C135" s="51"/>
      <c r="D135" s="51"/>
      <c r="E135" s="51"/>
      <c r="F135" s="51"/>
      <c r="G135" s="51"/>
      <c r="H135" s="51"/>
      <c r="I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Z135" s="51"/>
      <c r="AA135" s="79"/>
    </row>
    <row r="136" spans="1:27" x14ac:dyDescent="0.25">
      <c r="A136" s="51"/>
      <c r="B136" s="51"/>
      <c r="C136" s="51"/>
      <c r="D136" s="51"/>
      <c r="E136" s="51"/>
      <c r="F136" s="51"/>
      <c r="G136" s="51"/>
      <c r="H136" s="51"/>
      <c r="I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Z136" s="51"/>
      <c r="AA136" s="79"/>
    </row>
    <row r="137" spans="1:27" x14ac:dyDescent="0.25">
      <c r="A137" s="51"/>
      <c r="B137" s="51"/>
      <c r="C137" s="51"/>
      <c r="D137" s="51"/>
      <c r="E137" s="51"/>
      <c r="F137" s="51"/>
      <c r="G137" s="51"/>
      <c r="H137" s="51"/>
      <c r="I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Z137" s="51"/>
      <c r="AA137" s="79"/>
    </row>
    <row r="138" spans="1:27" x14ac:dyDescent="0.25">
      <c r="A138" s="51"/>
      <c r="B138" s="51"/>
      <c r="C138" s="51"/>
      <c r="D138" s="51"/>
      <c r="E138" s="51"/>
      <c r="F138" s="51"/>
      <c r="G138" s="51"/>
      <c r="H138" s="51"/>
      <c r="I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Z138" s="51"/>
      <c r="AA138" s="79"/>
    </row>
    <row r="139" spans="1:27" x14ac:dyDescent="0.25">
      <c r="A139" s="51"/>
      <c r="B139" s="51"/>
      <c r="C139" s="51"/>
      <c r="D139" s="51"/>
      <c r="E139" s="51"/>
      <c r="F139" s="51"/>
      <c r="G139" s="51"/>
      <c r="H139" s="51"/>
      <c r="I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Z139" s="51"/>
      <c r="AA139" s="79"/>
    </row>
    <row r="140" spans="1:27" x14ac:dyDescent="0.25">
      <c r="A140" s="51"/>
      <c r="B140" s="51"/>
      <c r="C140" s="51"/>
      <c r="D140" s="51"/>
      <c r="E140" s="51"/>
      <c r="F140" s="51"/>
      <c r="G140" s="51"/>
      <c r="H140" s="51"/>
      <c r="I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Z140" s="51"/>
      <c r="AA140" s="79"/>
    </row>
    <row r="141" spans="1:27" x14ac:dyDescent="0.25">
      <c r="A141" s="51"/>
      <c r="B141" s="51"/>
      <c r="C141" s="51"/>
      <c r="D141" s="51"/>
      <c r="E141" s="51"/>
      <c r="F141" s="51"/>
      <c r="G141" s="51"/>
      <c r="H141" s="51"/>
      <c r="I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Z141" s="51"/>
      <c r="AA141" s="79"/>
    </row>
    <row r="142" spans="1:27" x14ac:dyDescent="0.25">
      <c r="A142" s="51"/>
      <c r="B142" s="51"/>
      <c r="C142" s="51"/>
      <c r="D142" s="51"/>
      <c r="E142" s="51"/>
      <c r="F142" s="51"/>
      <c r="G142" s="51"/>
      <c r="H142" s="51"/>
      <c r="I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Z142" s="51"/>
      <c r="AA142" s="79"/>
    </row>
    <row r="143" spans="1:27" x14ac:dyDescent="0.25">
      <c r="A143" s="51"/>
      <c r="B143" s="51"/>
      <c r="C143" s="51"/>
      <c r="D143" s="51"/>
      <c r="E143" s="51"/>
      <c r="F143" s="51"/>
      <c r="G143" s="51"/>
      <c r="H143" s="51"/>
      <c r="I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Z143" s="51"/>
      <c r="AA143" s="79"/>
    </row>
    <row r="144" spans="1:27" x14ac:dyDescent="0.25">
      <c r="A144" s="51"/>
      <c r="B144" s="51"/>
      <c r="C144" s="51"/>
      <c r="D144" s="51"/>
      <c r="E144" s="51"/>
      <c r="F144" s="51"/>
      <c r="G144" s="51"/>
      <c r="H144" s="51"/>
      <c r="I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Z144" s="51"/>
      <c r="AA144" s="79"/>
    </row>
    <row r="145" spans="1:27" x14ac:dyDescent="0.25">
      <c r="A145" s="51"/>
      <c r="B145" s="51"/>
      <c r="C145" s="51"/>
      <c r="D145" s="51"/>
      <c r="E145" s="51"/>
      <c r="F145" s="51"/>
      <c r="G145" s="51"/>
      <c r="H145" s="51"/>
      <c r="I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Z145" s="51"/>
      <c r="AA145" s="79"/>
    </row>
    <row r="146" spans="1:27" x14ac:dyDescent="0.25">
      <c r="A146" s="51"/>
      <c r="B146" s="51"/>
      <c r="C146" s="51"/>
      <c r="D146" s="51"/>
      <c r="E146" s="51"/>
      <c r="F146" s="51"/>
      <c r="G146" s="51"/>
      <c r="H146" s="51"/>
      <c r="I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Z146" s="51"/>
      <c r="AA146" s="79"/>
    </row>
    <row r="147" spans="1:27" x14ac:dyDescent="0.25">
      <c r="A147" s="51"/>
      <c r="B147" s="51"/>
      <c r="C147" s="51"/>
      <c r="D147" s="51"/>
      <c r="E147" s="51"/>
      <c r="F147" s="51"/>
      <c r="G147" s="51"/>
      <c r="H147" s="51"/>
      <c r="I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Z147" s="51"/>
      <c r="AA147" s="79"/>
    </row>
    <row r="148" spans="1:27" x14ac:dyDescent="0.25">
      <c r="A148" s="51"/>
      <c r="B148" s="51"/>
      <c r="C148" s="51"/>
      <c r="D148" s="51"/>
      <c r="E148" s="51"/>
      <c r="F148" s="51"/>
      <c r="G148" s="51"/>
      <c r="H148" s="51"/>
      <c r="I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Z148" s="51"/>
      <c r="AA148" s="79"/>
    </row>
    <row r="149" spans="1:27" x14ac:dyDescent="0.25">
      <c r="A149" s="51"/>
      <c r="B149" s="51"/>
      <c r="C149" s="51"/>
      <c r="D149" s="51"/>
      <c r="E149" s="51"/>
      <c r="F149" s="51"/>
      <c r="G149" s="51"/>
      <c r="H149" s="51"/>
      <c r="I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Z149" s="51"/>
      <c r="AA149" s="79"/>
    </row>
    <row r="150" spans="1:27" x14ac:dyDescent="0.25">
      <c r="A150" s="51"/>
      <c r="B150" s="51"/>
      <c r="C150" s="51"/>
      <c r="D150" s="51"/>
      <c r="E150" s="51"/>
      <c r="F150" s="51"/>
      <c r="G150" s="51"/>
      <c r="H150" s="51"/>
      <c r="I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Z150" s="51"/>
      <c r="AA150" s="79"/>
    </row>
    <row r="151" spans="1:27" x14ac:dyDescent="0.25">
      <c r="A151" s="51"/>
      <c r="B151" s="51"/>
      <c r="C151" s="51"/>
      <c r="D151" s="51"/>
      <c r="E151" s="51"/>
      <c r="F151" s="51"/>
      <c r="G151" s="51"/>
      <c r="H151" s="51"/>
      <c r="I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Z151" s="51"/>
      <c r="AA151" s="79"/>
    </row>
    <row r="152" spans="1:27" x14ac:dyDescent="0.25">
      <c r="A152" s="51"/>
      <c r="B152" s="51"/>
      <c r="C152" s="51"/>
      <c r="D152" s="51"/>
      <c r="E152" s="51"/>
      <c r="F152" s="51"/>
      <c r="G152" s="51"/>
      <c r="H152" s="51"/>
      <c r="I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Z152" s="51"/>
      <c r="AA152" s="79"/>
    </row>
    <row r="153" spans="1:27" x14ac:dyDescent="0.25">
      <c r="A153" s="51"/>
      <c r="B153" s="51"/>
      <c r="C153" s="51"/>
      <c r="D153" s="51"/>
      <c r="E153" s="51"/>
      <c r="F153" s="51"/>
      <c r="G153" s="51"/>
      <c r="H153" s="51"/>
      <c r="I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Z153" s="51"/>
      <c r="AA153" s="79"/>
    </row>
    <row r="154" spans="1:27" x14ac:dyDescent="0.25">
      <c r="A154" s="51"/>
      <c r="B154" s="51"/>
      <c r="C154" s="51"/>
      <c r="D154" s="51"/>
      <c r="E154" s="51"/>
      <c r="F154" s="51"/>
      <c r="G154" s="51"/>
      <c r="H154" s="51"/>
      <c r="I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Z154" s="51"/>
      <c r="AA154" s="79"/>
    </row>
    <row r="155" spans="1:27" x14ac:dyDescent="0.25">
      <c r="A155" s="51"/>
      <c r="B155" s="51"/>
      <c r="C155" s="51"/>
      <c r="D155" s="51"/>
      <c r="E155" s="51"/>
      <c r="F155" s="51"/>
      <c r="G155" s="51"/>
      <c r="H155" s="51"/>
      <c r="I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Z155" s="51"/>
      <c r="AA155" s="79"/>
    </row>
    <row r="156" spans="1:27" x14ac:dyDescent="0.25">
      <c r="A156" s="51"/>
      <c r="B156" s="51"/>
      <c r="C156" s="51"/>
      <c r="D156" s="51"/>
      <c r="E156" s="51"/>
      <c r="F156" s="51"/>
      <c r="G156" s="51"/>
      <c r="H156" s="51"/>
      <c r="I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Z156" s="51"/>
      <c r="AA156" s="79"/>
    </row>
    <row r="157" spans="1:27" x14ac:dyDescent="0.25">
      <c r="A157" s="51"/>
      <c r="B157" s="51"/>
      <c r="C157" s="51"/>
      <c r="D157" s="51"/>
      <c r="E157" s="51"/>
      <c r="F157" s="51"/>
      <c r="G157" s="51"/>
      <c r="H157" s="51"/>
      <c r="I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Z157" s="51"/>
      <c r="AA157" s="79"/>
    </row>
    <row r="158" spans="1:27" x14ac:dyDescent="0.25">
      <c r="A158" s="51"/>
      <c r="B158" s="51"/>
      <c r="C158" s="51"/>
      <c r="D158" s="51"/>
      <c r="E158" s="51"/>
      <c r="F158" s="51"/>
      <c r="G158" s="51"/>
      <c r="H158" s="51"/>
      <c r="I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Z158" s="51"/>
      <c r="AA158" s="79"/>
    </row>
    <row r="159" spans="1:27" x14ac:dyDescent="0.25">
      <c r="A159" s="51"/>
      <c r="B159" s="51"/>
      <c r="C159" s="51"/>
      <c r="D159" s="51"/>
      <c r="E159" s="51"/>
      <c r="F159" s="51"/>
      <c r="G159" s="51"/>
      <c r="H159" s="51"/>
      <c r="I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Z159" s="51"/>
      <c r="AA159" s="79"/>
    </row>
    <row r="160" spans="1:27" x14ac:dyDescent="0.25">
      <c r="A160" s="51"/>
      <c r="B160" s="51"/>
      <c r="C160" s="51"/>
      <c r="D160" s="51"/>
      <c r="E160" s="51"/>
      <c r="F160" s="51"/>
      <c r="G160" s="51"/>
      <c r="H160" s="51"/>
      <c r="I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Z160" s="51"/>
      <c r="AA160" s="79"/>
    </row>
    <row r="161" spans="1:27" x14ac:dyDescent="0.25">
      <c r="A161" s="51"/>
      <c r="B161" s="51"/>
      <c r="C161" s="51"/>
      <c r="D161" s="51"/>
      <c r="E161" s="51"/>
      <c r="F161" s="51"/>
      <c r="G161" s="51"/>
      <c r="H161" s="51"/>
      <c r="I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Z161" s="51"/>
      <c r="AA161" s="79"/>
    </row>
    <row r="162" spans="1:27" x14ac:dyDescent="0.25">
      <c r="A162" s="51"/>
      <c r="B162" s="51"/>
      <c r="C162" s="51"/>
      <c r="D162" s="51"/>
      <c r="E162" s="51"/>
      <c r="F162" s="51"/>
      <c r="G162" s="51"/>
      <c r="H162" s="51"/>
      <c r="I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Z162" s="51"/>
      <c r="AA162" s="79"/>
    </row>
    <row r="163" spans="1:27" x14ac:dyDescent="0.25">
      <c r="A163" s="51"/>
      <c r="B163" s="51"/>
      <c r="C163" s="51"/>
      <c r="D163" s="51"/>
      <c r="E163" s="51"/>
      <c r="F163" s="51"/>
      <c r="G163" s="51"/>
      <c r="H163" s="51"/>
      <c r="I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Z163" s="51"/>
      <c r="AA163" s="79"/>
    </row>
    <row r="164" spans="1:27" x14ac:dyDescent="0.25">
      <c r="A164" s="51"/>
      <c r="B164" s="51"/>
      <c r="C164" s="51"/>
      <c r="D164" s="51"/>
      <c r="E164" s="51"/>
      <c r="F164" s="51"/>
      <c r="G164" s="51"/>
      <c r="H164" s="51"/>
      <c r="I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Z164" s="51"/>
      <c r="AA164" s="79"/>
    </row>
    <row r="165" spans="1:27" x14ac:dyDescent="0.25">
      <c r="A165" s="51"/>
      <c r="B165" s="51"/>
      <c r="C165" s="51"/>
      <c r="D165" s="51"/>
      <c r="E165" s="51"/>
      <c r="F165" s="51"/>
      <c r="G165" s="51"/>
      <c r="H165" s="51"/>
      <c r="I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Z165" s="51"/>
      <c r="AA165" s="79"/>
    </row>
    <row r="166" spans="1:27" x14ac:dyDescent="0.25">
      <c r="A166" s="51"/>
      <c r="B166" s="51"/>
      <c r="C166" s="51"/>
      <c r="D166" s="51"/>
      <c r="E166" s="51"/>
      <c r="F166" s="51"/>
      <c r="G166" s="51"/>
      <c r="H166" s="51"/>
      <c r="I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Z166" s="51"/>
      <c r="AA166" s="79"/>
    </row>
    <row r="167" spans="1:27" x14ac:dyDescent="0.25">
      <c r="A167" s="51"/>
      <c r="B167" s="51"/>
      <c r="C167" s="51"/>
      <c r="D167" s="51"/>
      <c r="E167" s="51"/>
      <c r="F167" s="51"/>
      <c r="G167" s="51"/>
      <c r="H167" s="51"/>
      <c r="I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Z167" s="51"/>
      <c r="AA167" s="79"/>
    </row>
    <row r="168" spans="1:27" x14ac:dyDescent="0.25">
      <c r="A168" s="51"/>
      <c r="B168" s="51"/>
      <c r="C168" s="51"/>
      <c r="D168" s="51"/>
      <c r="E168" s="51"/>
      <c r="F168" s="51"/>
      <c r="G168" s="51"/>
      <c r="H168" s="51"/>
      <c r="I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Z168" s="51"/>
      <c r="AA168" s="79"/>
    </row>
    <row r="169" spans="1:27" x14ac:dyDescent="0.25">
      <c r="A169" s="51"/>
      <c r="B169" s="51"/>
      <c r="C169" s="51"/>
      <c r="D169" s="51"/>
      <c r="E169" s="51"/>
      <c r="F169" s="51"/>
      <c r="G169" s="51"/>
      <c r="H169" s="51"/>
      <c r="I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Z169" s="51"/>
      <c r="AA169" s="79"/>
    </row>
  </sheetData>
  <mergeCells count="50">
    <mergeCell ref="C7:Z7"/>
    <mergeCell ref="C2:Z2"/>
    <mergeCell ref="C3:Z3"/>
    <mergeCell ref="C4:Z4"/>
    <mergeCell ref="C5:Z5"/>
    <mergeCell ref="C6:Z6"/>
    <mergeCell ref="C8:Z8"/>
    <mergeCell ref="C9:C11"/>
    <mergeCell ref="D9:D11"/>
    <mergeCell ref="E9:E11"/>
    <mergeCell ref="F9:J9"/>
    <mergeCell ref="K9:O9"/>
    <mergeCell ref="Q9:U9"/>
    <mergeCell ref="V9:Y10"/>
    <mergeCell ref="Z9:Z11"/>
    <mergeCell ref="F10:G11"/>
    <mergeCell ref="C48:Z48"/>
    <mergeCell ref="H10:J10"/>
    <mergeCell ref="K10:L11"/>
    <mergeCell ref="M10:O10"/>
    <mergeCell ref="Q10:R11"/>
    <mergeCell ref="S10:U10"/>
    <mergeCell ref="F12:G12"/>
    <mergeCell ref="K12:L12"/>
    <mergeCell ref="Q12:R12"/>
    <mergeCell ref="V12:Y12"/>
    <mergeCell ref="C44:Z44"/>
    <mergeCell ref="C45:Z45"/>
    <mergeCell ref="C46:Z46"/>
    <mergeCell ref="C47:Z47"/>
    <mergeCell ref="C49:Z49"/>
    <mergeCell ref="C50:Z50"/>
    <mergeCell ref="C51:C53"/>
    <mergeCell ref="D51:D53"/>
    <mergeCell ref="E51:E53"/>
    <mergeCell ref="F51:J51"/>
    <mergeCell ref="K51:O51"/>
    <mergeCell ref="Q51:U51"/>
    <mergeCell ref="V51:Y52"/>
    <mergeCell ref="Z51:Z53"/>
    <mergeCell ref="F54:G54"/>
    <mergeCell ref="K54:L54"/>
    <mergeCell ref="Q54:R54"/>
    <mergeCell ref="V54:Y54"/>
    <mergeCell ref="F52:G53"/>
    <mergeCell ref="H52:J52"/>
    <mergeCell ref="K52:L53"/>
    <mergeCell ref="M52:O52"/>
    <mergeCell ref="Q52:R53"/>
    <mergeCell ref="S52:U52"/>
  </mergeCells>
  <pageMargins left="0.7" right="0.7" top="0.75" bottom="0.75" header="0.3" footer="0.3"/>
  <pageSetup paperSize="9" scale="45" orientation="portrait" horizontalDpi="4294967295" verticalDpi="4294967295" r:id="rId1"/>
  <rowBreaks count="1" manualBreakCount="1">
    <brk id="42" min="2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OWP_Revisi</vt:lpstr>
      <vt:lpstr>AWP_Revisi</vt:lpstr>
      <vt:lpstr>AWP_2019</vt:lpstr>
      <vt:lpstr>AWP_2019!Print_Area</vt:lpstr>
      <vt:lpstr>AWP_Revisi!Print_Area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MasMad</dc:creator>
  <cp:lastModifiedBy>Mamad</cp:lastModifiedBy>
  <dcterms:created xsi:type="dcterms:W3CDTF">2017-08-03T08:33:20Z</dcterms:created>
  <dcterms:modified xsi:type="dcterms:W3CDTF">2018-05-25T16:24:30Z</dcterms:modified>
</cp:coreProperties>
</file>